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1D06E8D3-8887-46E5-B67D-328964F80760}" xr6:coauthVersionLast="47" xr6:coauthVersionMax="47" xr10:uidLastSave="{00000000-0000-0000-0000-000000000000}"/>
  <bookViews>
    <workbookView xWindow="46710" yWindow="180" windowWidth="30090" windowHeight="20700" xr2:uid="{00000000-000D-0000-FFFF-FFFF00000000}"/>
  </bookViews>
  <sheets>
    <sheet name="LNG NBOG per CTMS" sheetId="5" r:id="rId1"/>
    <sheet name="LNG NBOG per counters" sheetId="6" r:id="rId2"/>
    <sheet name="LNG vapour calcula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6" l="1"/>
  <c r="B44" i="6"/>
  <c r="C43" i="5"/>
  <c r="B43" i="5"/>
  <c r="D28" i="3"/>
  <c r="E28" i="3"/>
  <c r="C28" i="3"/>
  <c r="B28" i="3"/>
  <c r="C48" i="6" l="1"/>
  <c r="B48" i="6"/>
  <c r="C47" i="5"/>
  <c r="B47" i="5"/>
  <c r="C32" i="3"/>
  <c r="B32" i="3"/>
  <c r="C46" i="6"/>
  <c r="B46" i="6"/>
  <c r="C45" i="5"/>
  <c r="B45" i="5"/>
  <c r="C30" i="3"/>
  <c r="D30" i="3"/>
  <c r="E30" i="3"/>
  <c r="B30" i="3"/>
  <c r="B35" i="6" l="1"/>
  <c r="C56" i="6"/>
  <c r="C51" i="6"/>
  <c r="B51" i="6"/>
  <c r="C52" i="6"/>
  <c r="B52" i="6"/>
  <c r="C47" i="6"/>
  <c r="B47" i="6"/>
  <c r="C50" i="6"/>
  <c r="B50" i="6"/>
  <c r="C34" i="6"/>
  <c r="B34" i="6"/>
  <c r="B33" i="6"/>
  <c r="C29" i="6"/>
  <c r="B29" i="6"/>
  <c r="B32" i="5"/>
  <c r="C51" i="5"/>
  <c r="D32" i="3"/>
  <c r="E32" i="3"/>
  <c r="C55" i="5"/>
  <c r="C50" i="5"/>
  <c r="B50" i="5"/>
  <c r="C46" i="5"/>
  <c r="B46" i="5"/>
  <c r="C49" i="5"/>
  <c r="B49" i="5"/>
  <c r="B55" i="5" s="1"/>
  <c r="B34" i="5" s="1"/>
  <c r="B36" i="5" s="1"/>
  <c r="C33" i="5"/>
  <c r="B33" i="5"/>
  <c r="C28" i="5"/>
  <c r="B28" i="5"/>
  <c r="C24" i="3"/>
  <c r="B24" i="3"/>
  <c r="C60" i="6" l="1"/>
  <c r="C61" i="6" s="1"/>
  <c r="C54" i="6"/>
  <c r="B54" i="6"/>
  <c r="B60" i="6"/>
  <c r="B56" i="6"/>
  <c r="B53" i="6"/>
  <c r="B57" i="6"/>
  <c r="C53" i="6"/>
  <c r="C57" i="6"/>
  <c r="C58" i="6" s="1"/>
  <c r="B37" i="5"/>
  <c r="C37" i="5" s="1"/>
  <c r="B35" i="5"/>
  <c r="C35" i="5" s="1"/>
  <c r="B51" i="5"/>
  <c r="B52" i="5" s="1"/>
  <c r="C52" i="5"/>
  <c r="C53" i="5"/>
  <c r="C59" i="5"/>
  <c r="C60" i="5" s="1"/>
  <c r="C56" i="5"/>
  <c r="C57" i="5" s="1"/>
  <c r="B56" i="5"/>
  <c r="C36" i="3"/>
  <c r="D36" i="3"/>
  <c r="E36" i="3"/>
  <c r="C31" i="3"/>
  <c r="D31" i="3"/>
  <c r="E31" i="3"/>
  <c r="B31" i="3"/>
  <c r="C35" i="3"/>
  <c r="D35" i="3"/>
  <c r="E35" i="3"/>
  <c r="B35" i="3"/>
  <c r="E34" i="3"/>
  <c r="D34" i="3"/>
  <c r="C34" i="3"/>
  <c r="B34" i="3"/>
  <c r="C40" i="3"/>
  <c r="D40" i="3"/>
  <c r="E40" i="3"/>
  <c r="E24" i="3"/>
  <c r="D24" i="3"/>
  <c r="D41" i="3" l="1"/>
  <c r="D42" i="3" s="1"/>
  <c r="B57" i="5"/>
  <c r="B40" i="5"/>
  <c r="B41" i="5" s="1"/>
  <c r="C41" i="5" s="1"/>
  <c r="B53" i="5"/>
  <c r="B59" i="5"/>
  <c r="B60" i="5" s="1"/>
  <c r="B38" i="5" s="1"/>
  <c r="B41" i="6"/>
  <c r="B42" i="6" s="1"/>
  <c r="C42" i="6" s="1"/>
  <c r="B61" i="6"/>
  <c r="B39" i="6" s="1"/>
  <c r="B40" i="6" s="1"/>
  <c r="C40" i="6" s="1"/>
  <c r="B58" i="6"/>
  <c r="E41" i="3"/>
  <c r="E42" i="3" s="1"/>
  <c r="B40" i="3"/>
  <c r="B41" i="3"/>
  <c r="C41" i="3"/>
  <c r="C42" i="3" s="1"/>
  <c r="B36" i="3"/>
  <c r="B38" i="3" s="1"/>
  <c r="E38" i="3"/>
  <c r="C38" i="3"/>
  <c r="D38" i="3"/>
  <c r="B39" i="5" l="1"/>
  <c r="C39" i="5" s="1"/>
  <c r="B37" i="6"/>
  <c r="B38" i="6" s="1"/>
  <c r="C38" i="6" s="1"/>
  <c r="B36" i="6"/>
  <c r="C36" i="6" s="1"/>
  <c r="B42" i="3"/>
  <c r="B44" i="3" l="1"/>
  <c r="B37" i="3"/>
  <c r="B45" i="3" l="1"/>
  <c r="D44" i="3"/>
  <c r="E44" i="3"/>
  <c r="E45" i="3" s="1"/>
  <c r="C37" i="3"/>
  <c r="C44" i="3"/>
  <c r="C45" i="3" s="1"/>
  <c r="D45" i="3" l="1"/>
  <c r="E37" i="3"/>
  <c r="D37" i="3"/>
</calcChain>
</file>

<file path=xl/sharedStrings.xml><?xml version="1.0" encoding="utf-8"?>
<sst xmlns="http://schemas.openxmlformats.org/spreadsheetml/2006/main" count="155" uniqueCount="74">
  <si>
    <t>SUM</t>
  </si>
  <si>
    <t>Temperature Liquid [°C]</t>
  </si>
  <si>
    <t>Temperature Vapour [°C]</t>
  </si>
  <si>
    <t>Absolute Pressue [kPaA]</t>
  </si>
  <si>
    <t>Parameter</t>
  </si>
  <si>
    <t>Enter Value 1</t>
  </si>
  <si>
    <t>Enter Value 2</t>
  </si>
  <si>
    <t>Enter Value 3</t>
  </si>
  <si>
    <t>Value 1</t>
  </si>
  <si>
    <t>Value 2</t>
  </si>
  <si>
    <t>Value 3</t>
  </si>
  <si>
    <t>Enter Value 4</t>
  </si>
  <si>
    <t>Value 4</t>
  </si>
  <si>
    <t>Vapour weight [t]</t>
  </si>
  <si>
    <r>
      <t>Molecular weight [g·mol</t>
    </r>
    <r>
      <rPr>
        <vertAlign val="superscript"/>
        <sz val="10"/>
        <color rgb="FF381C19"/>
        <rFont val="Arial"/>
        <family val="2"/>
        <charset val="238"/>
      </rPr>
      <t>−1</t>
    </r>
    <r>
      <rPr>
        <sz val="10"/>
        <color rgb="FF381C19"/>
        <rFont val="Arial"/>
        <family val="2"/>
        <charset val="238"/>
      </rPr>
      <t>]</t>
    </r>
  </si>
  <si>
    <r>
      <t>Vapour volume if liquefied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</si>
  <si>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t xml:space="preserve"> INSERT DATA FROM CERTIFICATE OF QUALITY &amp; SNAPSHOT</t>
  </si>
  <si>
    <t>Liquid weight at loaded density [t]</t>
  </si>
  <si>
    <t>Liquid weight at present density [t]</t>
  </si>
  <si>
    <t>Total weight at present density [t]</t>
  </si>
  <si>
    <t>Total weight at loaded density [t]</t>
  </si>
  <si>
    <r>
      <t>Liquid volume at loaded density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</si>
  <si>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t>LNG VAPOUR &amp; MASS CALCULATIONS</t>
  </si>
  <si>
    <r>
      <t>Vapour density  [t/m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</si>
  <si>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r>
      <t>Liquid density as loaded [t/m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</si>
  <si>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r>
      <t>Liquid volume at present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</si>
  <si>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t>Volume change</t>
  </si>
  <si>
    <r>
      <t>Liquid density at present [t/m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 *</t>
    </r>
  </si>
  <si>
    <r>
      <t>Total cargo expressed in volume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</si>
  <si>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t>Closing CTMS</t>
  </si>
  <si>
    <t>Date / time [LT]</t>
  </si>
  <si>
    <t>Tome Zone [LT = UCT + TZ]</t>
  </si>
  <si>
    <r>
      <t>100% Volume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</si>
  <si>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r>
      <t>Liquid Volume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</si>
  <si>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t>Quality certificate temperature [°C]</t>
  </si>
  <si>
    <t>Quality certificate density [t/m3]</t>
  </si>
  <si>
    <r>
      <t>Reliquefied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</si>
  <si>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r>
      <t>Change due to temperature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</si>
  <si>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t>TIME [days]</t>
  </si>
  <si>
    <r>
      <t>Change of liquid volume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</si>
  <si>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r>
      <t>Simpliefied average boil off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/day] [%]</t>
    </r>
  </si>
  <si>
    <t xml:space="preserve"> INSERT DATA</t>
  </si>
  <si>
    <r>
      <t>Corrected average boil off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/day] [%]</t>
    </r>
  </si>
  <si>
    <r>
      <t>Average change of liquid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/day] [%/]</t>
    </r>
  </si>
  <si>
    <r>
      <t>Real natural boil off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/day] [%]</t>
    </r>
  </si>
  <si>
    <r>
      <t>A34 + reliquefied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</si>
  <si>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r>
      <t>A36 + change of vapour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</si>
  <si>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r>
      <t>A38 corrected by liquid expansion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</si>
  <si>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t xml:space="preserve"> CALCULATION'S RESULTS</t>
  </si>
  <si>
    <t>Day 1</t>
  </si>
  <si>
    <t>Day 2</t>
  </si>
  <si>
    <r>
      <t>Counters consumption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</si>
  <si>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r>
      <t>Counters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</si>
  <si>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t>LNG NBOG CALCULATIONS AS PER COUNTERS</t>
  </si>
  <si>
    <t>LNG NBOG CALCULATIONS AS PER CTMS / SNAPSHOT</t>
  </si>
  <si>
    <r>
      <t>A35 + reliquefied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</si>
  <si>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r>
      <t>A37 + change of vapour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</si>
  <si>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r>
      <t>A39 corrected by liquid expansion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</si>
  <si>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r>
      <t>100% Volume (Gross Capacity) [m</t>
    </r>
    <r>
      <rPr>
        <vertAlign val="superscript"/>
        <sz val="10"/>
        <color rgb="FF381C19"/>
        <rFont val="Arial"/>
        <family val="2"/>
        <charset val="161"/>
      </rPr>
      <t>3</t>
    </r>
    <r>
      <rPr>
        <sz val="10"/>
        <color rgb="FF381C19"/>
        <rFont val="Arial"/>
        <family val="2"/>
        <charset val="238"/>
      </rPr>
      <t>]</t>
    </r>
  </si>
  <si>
    <r>
      <t>Liquid Volume [m</t>
    </r>
    <r>
      <rPr>
        <vertAlign val="superscript"/>
        <sz val="10"/>
        <color rgb="FF381C19"/>
        <rFont val="Arial"/>
        <family val="2"/>
        <charset val="161"/>
      </rPr>
      <t>3</t>
    </r>
    <r>
      <rPr>
        <sz val="10"/>
        <color rgb="FF381C19"/>
        <rFont val="Arial"/>
        <family val="2"/>
        <charset val="238"/>
      </rPr>
      <t>]</t>
    </r>
  </si>
  <si>
    <t>Methane [Mol %]</t>
  </si>
  <si>
    <t>Ethane [Mol %]</t>
  </si>
  <si>
    <t>Propane [Mol %]</t>
  </si>
  <si>
    <t>Iso-Butane [Mol %]</t>
  </si>
  <si>
    <t>N-Butane [Mol %]</t>
  </si>
  <si>
    <t>Iso-Pentane [Mol %]</t>
  </si>
  <si>
    <t>N-Pentane [Mol %]</t>
  </si>
  <si>
    <t>Hexane [Mol %]</t>
  </si>
  <si>
    <t>Nitrogen [Mol %]</t>
  </si>
  <si>
    <r>
      <t>r</t>
    </r>
    <r>
      <rPr>
        <b/>
        <vertAlign val="subscript"/>
        <sz val="12"/>
        <rFont val="Arial"/>
        <family val="2"/>
        <charset val="238"/>
      </rPr>
      <t>t1</t>
    </r>
    <r>
      <rPr>
        <b/>
        <sz val="12"/>
        <rFont val="Symbol"/>
        <family val="1"/>
        <charset val="2"/>
      </rPr>
      <t xml:space="preserve"> = r</t>
    </r>
    <r>
      <rPr>
        <b/>
        <vertAlign val="subscript"/>
        <sz val="12"/>
        <rFont val="Arial"/>
        <family val="2"/>
        <charset val="238"/>
      </rPr>
      <t>t2</t>
    </r>
    <r>
      <rPr>
        <b/>
        <sz val="12"/>
        <rFont val="Symbol"/>
        <family val="1"/>
        <charset val="2"/>
      </rPr>
      <t xml:space="preserve"> + </t>
    </r>
    <r>
      <rPr>
        <b/>
        <sz val="12"/>
        <rFont val="Arial"/>
        <family val="2"/>
        <charset val="238"/>
      </rPr>
      <t>1.4 · (t</t>
    </r>
    <r>
      <rPr>
        <b/>
        <vertAlign val="sub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>-t</t>
    </r>
    <r>
      <rPr>
        <b/>
        <vertAlign val="subscript"/>
        <sz val="12"/>
        <rFont val="Arial"/>
        <family val="2"/>
        <charset val="238"/>
      </rPr>
      <t>1</t>
    </r>
    <r>
      <rPr>
        <b/>
        <sz val="12"/>
        <rFont val="Arial"/>
        <family val="2"/>
        <charset val="238"/>
      </rPr>
      <t>)</t>
    </r>
    <r>
      <rPr>
        <b/>
        <sz val="14.5"/>
        <rFont val="Calibri"/>
        <family val="2"/>
        <charset val="238"/>
      </rPr>
      <t xml:space="preserve">   </t>
    </r>
    <r>
      <rPr>
        <b/>
        <sz val="10"/>
        <rFont val="Arial"/>
        <family val="2"/>
        <charset val="238"/>
      </rPr>
      <t>kg/(m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·°C)</t>
    </r>
    <r>
      <rPr>
        <b/>
        <sz val="14.5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for LNG with methane &gt;80%</t>
    </r>
  </si>
  <si>
    <t>Density [t/m3]</t>
  </si>
  <si>
    <t xml:space="preserve">*ISO 6578:2017 shall be used if difference of the temperatures does not differs more than 5deg C  </t>
  </si>
  <si>
    <t xml:space="preserve">*ISO 6578:2017  5.1.3 shall be used if difference of the temperatures does not differs more than 5deg C  </t>
  </si>
  <si>
    <t>Opening CTMS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</si>
</sst>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"/>
    <numFmt numFmtId="166" formatCode="0.0"/>
    <numFmt numFmtId="167" formatCode="#,##0.000"/>
    <numFmt numFmtId="168" formatCode="#,##0.00000"/>
    <numFmt numFmtId="169" formatCode="yyyy\-mm\-dd\ hh:mm"/>
  </numFmts>
  <fonts count="1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  <font>
      <b/>
      <sz val="10"/>
      <color rgb="FF381C19"/>
      <name val="Arial"/>
      <family val="2"/>
      <charset val="238"/>
    </font>
    <font>
      <vertAlign val="superscript"/>
      <sz val="10"/>
      <color rgb="FF381C19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vertAlign val="superscript"/>
      <sz val="10"/>
      <color rgb="FF381C19"/>
      <name val="Arial"/>
      <family val="2"/>
      <charset val="161"/>
    </font>
    <font>
      <b/>
      <sz val="12"/>
      <name val="Symbol"/>
      <family val="1"/>
      <charset val="2"/>
    </font>
    <font>
      <b/>
      <sz val="12"/>
      <name val="Arial"/>
      <family val="2"/>
      <charset val="238"/>
    </font>
    <font>
      <b/>
      <vertAlign val="subscript"/>
      <sz val="12"/>
      <name val="Arial"/>
      <family val="2"/>
      <charset val="238"/>
    </font>
    <font>
      <b/>
      <sz val="14.5"/>
      <name val="Calibri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4.5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6" fontId="5" fillId="0" borderId="11" xfId="0" quotePrefix="1" applyNumberFormat="1" applyFont="1" applyBorder="1" applyAlignment="1" applyProtection="1">
      <alignment horizontal="center"/>
      <protection locked="0"/>
    </xf>
    <xf numFmtId="165" fontId="5" fillId="0" borderId="11" xfId="0" quotePrefix="1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166" fontId="5" fillId="0" borderId="10" xfId="0" quotePrefix="1" applyNumberFormat="1" applyFont="1" applyBorder="1" applyAlignment="1" applyProtection="1">
      <alignment horizontal="center"/>
      <protection locked="0"/>
    </xf>
    <xf numFmtId="165" fontId="5" fillId="0" borderId="10" xfId="0" quotePrefix="1" applyNumberFormat="1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9" fillId="0" borderId="0" xfId="1" applyAlignment="1" applyProtection="1">
      <alignment horizontal="left"/>
    </xf>
    <xf numFmtId="167" fontId="1" fillId="0" borderId="0" xfId="0" applyNumberFormat="1" applyFont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168" fontId="6" fillId="0" borderId="3" xfId="0" applyNumberFormat="1" applyFont="1" applyBorder="1" applyAlignment="1">
      <alignment horizontal="center"/>
    </xf>
    <xf numFmtId="168" fontId="6" fillId="0" borderId="15" xfId="0" applyNumberFormat="1" applyFont="1" applyBorder="1" applyAlignment="1">
      <alignment horizontal="center"/>
    </xf>
    <xf numFmtId="168" fontId="6" fillId="0" borderId="18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9" fontId="5" fillId="0" borderId="14" xfId="0" applyNumberFormat="1" applyFont="1" applyBorder="1" applyAlignment="1" applyProtection="1">
      <alignment horizontal="center"/>
      <protection locked="0"/>
    </xf>
    <xf numFmtId="169" fontId="5" fillId="0" borderId="13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167" fontId="5" fillId="0" borderId="2" xfId="0" applyNumberFormat="1" applyFont="1" applyBorder="1" applyAlignment="1" applyProtection="1">
      <alignment horizontal="center"/>
      <protection locked="0"/>
    </xf>
    <xf numFmtId="167" fontId="5" fillId="0" borderId="3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8" fontId="6" fillId="0" borderId="14" xfId="0" applyNumberFormat="1" applyFont="1" applyBorder="1" applyAlignment="1">
      <alignment horizontal="center"/>
    </xf>
    <xf numFmtId="168" fontId="6" fillId="0" borderId="13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7" fontId="5" fillId="0" borderId="14" xfId="0" applyNumberFormat="1" applyFont="1" applyBorder="1" applyAlignment="1" applyProtection="1">
      <alignment horizontal="center"/>
      <protection locked="0"/>
    </xf>
    <xf numFmtId="167" fontId="5" fillId="0" borderId="13" xfId="0" applyNumberFormat="1" applyFont="1" applyBorder="1" applyAlignment="1" applyProtection="1">
      <alignment horizontal="center"/>
      <protection locked="0"/>
    </xf>
    <xf numFmtId="167" fontId="5" fillId="0" borderId="15" xfId="0" applyNumberFormat="1" applyFont="1" applyBorder="1" applyProtection="1">
      <protection locked="0"/>
    </xf>
    <xf numFmtId="167" fontId="5" fillId="0" borderId="18" xfId="0" applyNumberFormat="1" applyFont="1" applyBorder="1" applyProtection="1">
      <protection locked="0"/>
    </xf>
    <xf numFmtId="164" fontId="1" fillId="0" borderId="15" xfId="0" applyNumberFormat="1" applyFont="1" applyBorder="1" applyProtection="1">
      <protection locked="0"/>
    </xf>
    <xf numFmtId="164" fontId="1" fillId="0" borderId="18" xfId="0" applyNumberFormat="1" applyFont="1" applyBorder="1" applyProtection="1">
      <protection locked="0"/>
    </xf>
    <xf numFmtId="165" fontId="5" fillId="0" borderId="15" xfId="0" quotePrefix="1" applyNumberFormat="1" applyFont="1" applyBorder="1" applyProtection="1">
      <protection locked="0"/>
    </xf>
    <xf numFmtId="165" fontId="5" fillId="0" borderId="18" xfId="0" quotePrefix="1" applyNumberFormat="1" applyFont="1" applyBorder="1" applyProtection="1">
      <protection locked="0"/>
    </xf>
    <xf numFmtId="0" fontId="11" fillId="0" borderId="0" xfId="0" applyFont="1" applyAlignment="1">
      <alignment vertical="center"/>
    </xf>
    <xf numFmtId="166" fontId="5" fillId="0" borderId="3" xfId="0" quotePrefix="1" applyNumberFormat="1" applyFont="1" applyBorder="1" applyAlignment="1" applyProtection="1">
      <alignment horizontal="center"/>
      <protection locked="0"/>
    </xf>
    <xf numFmtId="167" fontId="5" fillId="0" borderId="15" xfId="0" applyNumberFormat="1" applyFont="1" applyBorder="1" applyAlignment="1" applyProtection="1">
      <alignment horizontal="center"/>
      <protection locked="0"/>
    </xf>
    <xf numFmtId="167" fontId="5" fillId="0" borderId="18" xfId="0" applyNumberFormat="1" applyFont="1" applyBorder="1" applyAlignment="1" applyProtection="1">
      <alignment horizontal="center"/>
      <protection locked="0"/>
    </xf>
    <xf numFmtId="167" fontId="6" fillId="0" borderId="15" xfId="0" applyNumberFormat="1" applyFon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168" fontId="6" fillId="0" borderId="17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D2382A"/>
      <color rgb="FF381C19"/>
      <color rgb="FFFFCD26"/>
      <color rgb="FF00B6ED"/>
      <color rgb="FF006C6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9F3E93-2B6A-4782-AEED-061E5EE2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F47031-7563-4F52-B8C9-ED7F6068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29595-B2ED-4634-AD8A-2579308C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D26"/>
  </sheetPr>
  <dimension ref="A1:E65"/>
  <sheetViews>
    <sheetView showGridLines="0" tabSelected="1" workbookViewId="0">
      <pane ySplit="1" topLeftCell="A2" activePane="bottomLeft" state="frozen"/>
      <selection pane="bottomLeft" activeCell="B5" sqref="B5"/>
    </sheetView>
  </sheetViews>
  <sheetFormatPr defaultRowHeight="20.100000000000001" customHeight="1" x14ac:dyDescent="0.2"/>
  <cols>
    <col min="1" max="1" width="35.5703125" style="1" customWidth="1"/>
    <col min="2" max="3" width="30.5703125" style="1" customWidth="1"/>
    <col min="4" max="249" width="8.85546875" style="1"/>
    <col min="250" max="250" width="11.85546875" style="1" customWidth="1"/>
    <col min="251" max="251" width="15" style="1" customWidth="1"/>
    <col min="252" max="252" width="12.85546875" style="1" customWidth="1"/>
    <col min="253" max="253" width="13.5703125" style="1" customWidth="1"/>
    <col min="254" max="254" width="14.140625" style="1" customWidth="1"/>
    <col min="255" max="255" width="12.5703125" style="1" customWidth="1"/>
    <col min="256" max="256" width="13.28515625" style="1" customWidth="1"/>
    <col min="257" max="505" width="8.85546875" style="1"/>
    <col min="506" max="506" width="11.85546875" style="1" customWidth="1"/>
    <col min="507" max="507" width="15" style="1" customWidth="1"/>
    <col min="508" max="508" width="12.85546875" style="1" customWidth="1"/>
    <col min="509" max="509" width="13.5703125" style="1" customWidth="1"/>
    <col min="510" max="510" width="14.140625" style="1" customWidth="1"/>
    <col min="511" max="511" width="12.5703125" style="1" customWidth="1"/>
    <col min="512" max="512" width="13.28515625" style="1" customWidth="1"/>
    <col min="513" max="761" width="8.85546875" style="1"/>
    <col min="762" max="762" width="11.85546875" style="1" customWidth="1"/>
    <col min="763" max="763" width="15" style="1" customWidth="1"/>
    <col min="764" max="764" width="12.85546875" style="1" customWidth="1"/>
    <col min="765" max="765" width="13.5703125" style="1" customWidth="1"/>
    <col min="766" max="766" width="14.140625" style="1" customWidth="1"/>
    <col min="767" max="767" width="12.5703125" style="1" customWidth="1"/>
    <col min="768" max="768" width="13.28515625" style="1" customWidth="1"/>
    <col min="769" max="1017" width="8.85546875" style="1"/>
    <col min="1018" max="1018" width="11.85546875" style="1" customWidth="1"/>
    <col min="1019" max="1019" width="15" style="1" customWidth="1"/>
    <col min="1020" max="1020" width="12.85546875" style="1" customWidth="1"/>
    <col min="1021" max="1021" width="13.5703125" style="1" customWidth="1"/>
    <col min="1022" max="1022" width="14.140625" style="1" customWidth="1"/>
    <col min="1023" max="1023" width="12.5703125" style="1" customWidth="1"/>
    <col min="1024" max="1024" width="13.28515625" style="1" customWidth="1"/>
    <col min="1025" max="1273" width="8.85546875" style="1"/>
    <col min="1274" max="1274" width="11.85546875" style="1" customWidth="1"/>
    <col min="1275" max="1275" width="15" style="1" customWidth="1"/>
    <col min="1276" max="1276" width="12.85546875" style="1" customWidth="1"/>
    <col min="1277" max="1277" width="13.5703125" style="1" customWidth="1"/>
    <col min="1278" max="1278" width="14.140625" style="1" customWidth="1"/>
    <col min="1279" max="1279" width="12.5703125" style="1" customWidth="1"/>
    <col min="1280" max="1280" width="13.28515625" style="1" customWidth="1"/>
    <col min="1281" max="1529" width="8.85546875" style="1"/>
    <col min="1530" max="1530" width="11.85546875" style="1" customWidth="1"/>
    <col min="1531" max="1531" width="15" style="1" customWidth="1"/>
    <col min="1532" max="1532" width="12.85546875" style="1" customWidth="1"/>
    <col min="1533" max="1533" width="13.5703125" style="1" customWidth="1"/>
    <col min="1534" max="1534" width="14.140625" style="1" customWidth="1"/>
    <col min="1535" max="1535" width="12.5703125" style="1" customWidth="1"/>
    <col min="1536" max="1536" width="13.28515625" style="1" customWidth="1"/>
    <col min="1537" max="1785" width="8.85546875" style="1"/>
    <col min="1786" max="1786" width="11.85546875" style="1" customWidth="1"/>
    <col min="1787" max="1787" width="15" style="1" customWidth="1"/>
    <col min="1788" max="1788" width="12.85546875" style="1" customWidth="1"/>
    <col min="1789" max="1789" width="13.5703125" style="1" customWidth="1"/>
    <col min="1790" max="1790" width="14.140625" style="1" customWidth="1"/>
    <col min="1791" max="1791" width="12.5703125" style="1" customWidth="1"/>
    <col min="1792" max="1792" width="13.28515625" style="1" customWidth="1"/>
    <col min="1793" max="2041" width="8.85546875" style="1"/>
    <col min="2042" max="2042" width="11.85546875" style="1" customWidth="1"/>
    <col min="2043" max="2043" width="15" style="1" customWidth="1"/>
    <col min="2044" max="2044" width="12.85546875" style="1" customWidth="1"/>
    <col min="2045" max="2045" width="13.5703125" style="1" customWidth="1"/>
    <col min="2046" max="2046" width="14.140625" style="1" customWidth="1"/>
    <col min="2047" max="2047" width="12.5703125" style="1" customWidth="1"/>
    <col min="2048" max="2048" width="13.28515625" style="1" customWidth="1"/>
    <col min="2049" max="2297" width="8.85546875" style="1"/>
    <col min="2298" max="2298" width="11.85546875" style="1" customWidth="1"/>
    <col min="2299" max="2299" width="15" style="1" customWidth="1"/>
    <col min="2300" max="2300" width="12.85546875" style="1" customWidth="1"/>
    <col min="2301" max="2301" width="13.5703125" style="1" customWidth="1"/>
    <col min="2302" max="2302" width="14.140625" style="1" customWidth="1"/>
    <col min="2303" max="2303" width="12.5703125" style="1" customWidth="1"/>
    <col min="2304" max="2304" width="13.28515625" style="1" customWidth="1"/>
    <col min="2305" max="2553" width="8.85546875" style="1"/>
    <col min="2554" max="2554" width="11.85546875" style="1" customWidth="1"/>
    <col min="2555" max="2555" width="15" style="1" customWidth="1"/>
    <col min="2556" max="2556" width="12.85546875" style="1" customWidth="1"/>
    <col min="2557" max="2557" width="13.5703125" style="1" customWidth="1"/>
    <col min="2558" max="2558" width="14.140625" style="1" customWidth="1"/>
    <col min="2559" max="2559" width="12.5703125" style="1" customWidth="1"/>
    <col min="2560" max="2560" width="13.28515625" style="1" customWidth="1"/>
    <col min="2561" max="2809" width="8.85546875" style="1"/>
    <col min="2810" max="2810" width="11.85546875" style="1" customWidth="1"/>
    <col min="2811" max="2811" width="15" style="1" customWidth="1"/>
    <col min="2812" max="2812" width="12.85546875" style="1" customWidth="1"/>
    <col min="2813" max="2813" width="13.5703125" style="1" customWidth="1"/>
    <col min="2814" max="2814" width="14.140625" style="1" customWidth="1"/>
    <col min="2815" max="2815" width="12.5703125" style="1" customWidth="1"/>
    <col min="2816" max="2816" width="13.28515625" style="1" customWidth="1"/>
    <col min="2817" max="3065" width="8.85546875" style="1"/>
    <col min="3066" max="3066" width="11.85546875" style="1" customWidth="1"/>
    <col min="3067" max="3067" width="15" style="1" customWidth="1"/>
    <col min="3068" max="3068" width="12.85546875" style="1" customWidth="1"/>
    <col min="3069" max="3069" width="13.5703125" style="1" customWidth="1"/>
    <col min="3070" max="3070" width="14.140625" style="1" customWidth="1"/>
    <col min="3071" max="3071" width="12.5703125" style="1" customWidth="1"/>
    <col min="3072" max="3072" width="13.28515625" style="1" customWidth="1"/>
    <col min="3073" max="3321" width="8.85546875" style="1"/>
    <col min="3322" max="3322" width="11.85546875" style="1" customWidth="1"/>
    <col min="3323" max="3323" width="15" style="1" customWidth="1"/>
    <col min="3324" max="3324" width="12.85546875" style="1" customWidth="1"/>
    <col min="3325" max="3325" width="13.5703125" style="1" customWidth="1"/>
    <col min="3326" max="3326" width="14.140625" style="1" customWidth="1"/>
    <col min="3327" max="3327" width="12.5703125" style="1" customWidth="1"/>
    <col min="3328" max="3328" width="13.28515625" style="1" customWidth="1"/>
    <col min="3329" max="3577" width="8.85546875" style="1"/>
    <col min="3578" max="3578" width="11.85546875" style="1" customWidth="1"/>
    <col min="3579" max="3579" width="15" style="1" customWidth="1"/>
    <col min="3580" max="3580" width="12.85546875" style="1" customWidth="1"/>
    <col min="3581" max="3581" width="13.5703125" style="1" customWidth="1"/>
    <col min="3582" max="3582" width="14.140625" style="1" customWidth="1"/>
    <col min="3583" max="3583" width="12.5703125" style="1" customWidth="1"/>
    <col min="3584" max="3584" width="13.28515625" style="1" customWidth="1"/>
    <col min="3585" max="3833" width="8.85546875" style="1"/>
    <col min="3834" max="3834" width="11.85546875" style="1" customWidth="1"/>
    <col min="3835" max="3835" width="15" style="1" customWidth="1"/>
    <col min="3836" max="3836" width="12.85546875" style="1" customWidth="1"/>
    <col min="3837" max="3837" width="13.5703125" style="1" customWidth="1"/>
    <col min="3838" max="3838" width="14.140625" style="1" customWidth="1"/>
    <col min="3839" max="3839" width="12.5703125" style="1" customWidth="1"/>
    <col min="3840" max="3840" width="13.28515625" style="1" customWidth="1"/>
    <col min="3841" max="4089" width="8.85546875" style="1"/>
    <col min="4090" max="4090" width="11.85546875" style="1" customWidth="1"/>
    <col min="4091" max="4091" width="15" style="1" customWidth="1"/>
    <col min="4092" max="4092" width="12.85546875" style="1" customWidth="1"/>
    <col min="4093" max="4093" width="13.5703125" style="1" customWidth="1"/>
    <col min="4094" max="4094" width="14.140625" style="1" customWidth="1"/>
    <col min="4095" max="4095" width="12.5703125" style="1" customWidth="1"/>
    <col min="4096" max="4096" width="13.28515625" style="1" customWidth="1"/>
    <col min="4097" max="4345" width="8.85546875" style="1"/>
    <col min="4346" max="4346" width="11.85546875" style="1" customWidth="1"/>
    <col min="4347" max="4347" width="15" style="1" customWidth="1"/>
    <col min="4348" max="4348" width="12.85546875" style="1" customWidth="1"/>
    <col min="4349" max="4349" width="13.5703125" style="1" customWidth="1"/>
    <col min="4350" max="4350" width="14.140625" style="1" customWidth="1"/>
    <col min="4351" max="4351" width="12.5703125" style="1" customWidth="1"/>
    <col min="4352" max="4352" width="13.28515625" style="1" customWidth="1"/>
    <col min="4353" max="4601" width="8.85546875" style="1"/>
    <col min="4602" max="4602" width="11.85546875" style="1" customWidth="1"/>
    <col min="4603" max="4603" width="15" style="1" customWidth="1"/>
    <col min="4604" max="4604" width="12.85546875" style="1" customWidth="1"/>
    <col min="4605" max="4605" width="13.5703125" style="1" customWidth="1"/>
    <col min="4606" max="4606" width="14.140625" style="1" customWidth="1"/>
    <col min="4607" max="4607" width="12.5703125" style="1" customWidth="1"/>
    <col min="4608" max="4608" width="13.28515625" style="1" customWidth="1"/>
    <col min="4609" max="4857" width="8.85546875" style="1"/>
    <col min="4858" max="4858" width="11.85546875" style="1" customWidth="1"/>
    <col min="4859" max="4859" width="15" style="1" customWidth="1"/>
    <col min="4860" max="4860" width="12.85546875" style="1" customWidth="1"/>
    <col min="4861" max="4861" width="13.5703125" style="1" customWidth="1"/>
    <col min="4862" max="4862" width="14.140625" style="1" customWidth="1"/>
    <col min="4863" max="4863" width="12.5703125" style="1" customWidth="1"/>
    <col min="4864" max="4864" width="13.28515625" style="1" customWidth="1"/>
    <col min="4865" max="5113" width="8.85546875" style="1"/>
    <col min="5114" max="5114" width="11.85546875" style="1" customWidth="1"/>
    <col min="5115" max="5115" width="15" style="1" customWidth="1"/>
    <col min="5116" max="5116" width="12.85546875" style="1" customWidth="1"/>
    <col min="5117" max="5117" width="13.5703125" style="1" customWidth="1"/>
    <col min="5118" max="5118" width="14.140625" style="1" customWidth="1"/>
    <col min="5119" max="5119" width="12.5703125" style="1" customWidth="1"/>
    <col min="5120" max="5120" width="13.28515625" style="1" customWidth="1"/>
    <col min="5121" max="5369" width="8.85546875" style="1"/>
    <col min="5370" max="5370" width="11.85546875" style="1" customWidth="1"/>
    <col min="5371" max="5371" width="15" style="1" customWidth="1"/>
    <col min="5372" max="5372" width="12.85546875" style="1" customWidth="1"/>
    <col min="5373" max="5373" width="13.5703125" style="1" customWidth="1"/>
    <col min="5374" max="5374" width="14.140625" style="1" customWidth="1"/>
    <col min="5375" max="5375" width="12.5703125" style="1" customWidth="1"/>
    <col min="5376" max="5376" width="13.28515625" style="1" customWidth="1"/>
    <col min="5377" max="5625" width="8.85546875" style="1"/>
    <col min="5626" max="5626" width="11.85546875" style="1" customWidth="1"/>
    <col min="5627" max="5627" width="15" style="1" customWidth="1"/>
    <col min="5628" max="5628" width="12.85546875" style="1" customWidth="1"/>
    <col min="5629" max="5629" width="13.5703125" style="1" customWidth="1"/>
    <col min="5630" max="5630" width="14.140625" style="1" customWidth="1"/>
    <col min="5631" max="5631" width="12.5703125" style="1" customWidth="1"/>
    <col min="5632" max="5632" width="13.28515625" style="1" customWidth="1"/>
    <col min="5633" max="5881" width="8.85546875" style="1"/>
    <col min="5882" max="5882" width="11.85546875" style="1" customWidth="1"/>
    <col min="5883" max="5883" width="15" style="1" customWidth="1"/>
    <col min="5884" max="5884" width="12.85546875" style="1" customWidth="1"/>
    <col min="5885" max="5885" width="13.5703125" style="1" customWidth="1"/>
    <col min="5886" max="5886" width="14.140625" style="1" customWidth="1"/>
    <col min="5887" max="5887" width="12.5703125" style="1" customWidth="1"/>
    <col min="5888" max="5888" width="13.28515625" style="1" customWidth="1"/>
    <col min="5889" max="6137" width="8.85546875" style="1"/>
    <col min="6138" max="6138" width="11.85546875" style="1" customWidth="1"/>
    <col min="6139" max="6139" width="15" style="1" customWidth="1"/>
    <col min="6140" max="6140" width="12.85546875" style="1" customWidth="1"/>
    <col min="6141" max="6141" width="13.5703125" style="1" customWidth="1"/>
    <col min="6142" max="6142" width="14.140625" style="1" customWidth="1"/>
    <col min="6143" max="6143" width="12.5703125" style="1" customWidth="1"/>
    <col min="6144" max="6144" width="13.28515625" style="1" customWidth="1"/>
    <col min="6145" max="6393" width="8.85546875" style="1"/>
    <col min="6394" max="6394" width="11.85546875" style="1" customWidth="1"/>
    <col min="6395" max="6395" width="15" style="1" customWidth="1"/>
    <col min="6396" max="6396" width="12.85546875" style="1" customWidth="1"/>
    <col min="6397" max="6397" width="13.5703125" style="1" customWidth="1"/>
    <col min="6398" max="6398" width="14.140625" style="1" customWidth="1"/>
    <col min="6399" max="6399" width="12.5703125" style="1" customWidth="1"/>
    <col min="6400" max="6400" width="13.28515625" style="1" customWidth="1"/>
    <col min="6401" max="6649" width="8.85546875" style="1"/>
    <col min="6650" max="6650" width="11.85546875" style="1" customWidth="1"/>
    <col min="6651" max="6651" width="15" style="1" customWidth="1"/>
    <col min="6652" max="6652" width="12.85546875" style="1" customWidth="1"/>
    <col min="6653" max="6653" width="13.5703125" style="1" customWidth="1"/>
    <col min="6654" max="6654" width="14.140625" style="1" customWidth="1"/>
    <col min="6655" max="6655" width="12.5703125" style="1" customWidth="1"/>
    <col min="6656" max="6656" width="13.28515625" style="1" customWidth="1"/>
    <col min="6657" max="6905" width="8.85546875" style="1"/>
    <col min="6906" max="6906" width="11.85546875" style="1" customWidth="1"/>
    <col min="6907" max="6907" width="15" style="1" customWidth="1"/>
    <col min="6908" max="6908" width="12.85546875" style="1" customWidth="1"/>
    <col min="6909" max="6909" width="13.5703125" style="1" customWidth="1"/>
    <col min="6910" max="6910" width="14.140625" style="1" customWidth="1"/>
    <col min="6911" max="6911" width="12.5703125" style="1" customWidth="1"/>
    <col min="6912" max="6912" width="13.28515625" style="1" customWidth="1"/>
    <col min="6913" max="7161" width="8.85546875" style="1"/>
    <col min="7162" max="7162" width="11.85546875" style="1" customWidth="1"/>
    <col min="7163" max="7163" width="15" style="1" customWidth="1"/>
    <col min="7164" max="7164" width="12.85546875" style="1" customWidth="1"/>
    <col min="7165" max="7165" width="13.5703125" style="1" customWidth="1"/>
    <col min="7166" max="7166" width="14.140625" style="1" customWidth="1"/>
    <col min="7167" max="7167" width="12.5703125" style="1" customWidth="1"/>
    <col min="7168" max="7168" width="13.28515625" style="1" customWidth="1"/>
    <col min="7169" max="7417" width="8.85546875" style="1"/>
    <col min="7418" max="7418" width="11.85546875" style="1" customWidth="1"/>
    <col min="7419" max="7419" width="15" style="1" customWidth="1"/>
    <col min="7420" max="7420" width="12.85546875" style="1" customWidth="1"/>
    <col min="7421" max="7421" width="13.5703125" style="1" customWidth="1"/>
    <col min="7422" max="7422" width="14.140625" style="1" customWidth="1"/>
    <col min="7423" max="7423" width="12.5703125" style="1" customWidth="1"/>
    <col min="7424" max="7424" width="13.28515625" style="1" customWidth="1"/>
    <col min="7425" max="7673" width="8.85546875" style="1"/>
    <col min="7674" max="7674" width="11.85546875" style="1" customWidth="1"/>
    <col min="7675" max="7675" width="15" style="1" customWidth="1"/>
    <col min="7676" max="7676" width="12.85546875" style="1" customWidth="1"/>
    <col min="7677" max="7677" width="13.5703125" style="1" customWidth="1"/>
    <col min="7678" max="7678" width="14.140625" style="1" customWidth="1"/>
    <col min="7679" max="7679" width="12.5703125" style="1" customWidth="1"/>
    <col min="7680" max="7680" width="13.28515625" style="1" customWidth="1"/>
    <col min="7681" max="7929" width="8.85546875" style="1"/>
    <col min="7930" max="7930" width="11.85546875" style="1" customWidth="1"/>
    <col min="7931" max="7931" width="15" style="1" customWidth="1"/>
    <col min="7932" max="7932" width="12.85546875" style="1" customWidth="1"/>
    <col min="7933" max="7933" width="13.5703125" style="1" customWidth="1"/>
    <col min="7934" max="7934" width="14.140625" style="1" customWidth="1"/>
    <col min="7935" max="7935" width="12.5703125" style="1" customWidth="1"/>
    <col min="7936" max="7936" width="13.28515625" style="1" customWidth="1"/>
    <col min="7937" max="8185" width="8.85546875" style="1"/>
    <col min="8186" max="8186" width="11.85546875" style="1" customWidth="1"/>
    <col min="8187" max="8187" width="15" style="1" customWidth="1"/>
    <col min="8188" max="8188" width="12.85546875" style="1" customWidth="1"/>
    <col min="8189" max="8189" width="13.5703125" style="1" customWidth="1"/>
    <col min="8190" max="8190" width="14.140625" style="1" customWidth="1"/>
    <col min="8191" max="8191" width="12.5703125" style="1" customWidth="1"/>
    <col min="8192" max="8192" width="13.28515625" style="1" customWidth="1"/>
    <col min="8193" max="8441" width="8.85546875" style="1"/>
    <col min="8442" max="8442" width="11.85546875" style="1" customWidth="1"/>
    <col min="8443" max="8443" width="15" style="1" customWidth="1"/>
    <col min="8444" max="8444" width="12.85546875" style="1" customWidth="1"/>
    <col min="8445" max="8445" width="13.5703125" style="1" customWidth="1"/>
    <col min="8446" max="8446" width="14.140625" style="1" customWidth="1"/>
    <col min="8447" max="8447" width="12.5703125" style="1" customWidth="1"/>
    <col min="8448" max="8448" width="13.28515625" style="1" customWidth="1"/>
    <col min="8449" max="8697" width="8.85546875" style="1"/>
    <col min="8698" max="8698" width="11.85546875" style="1" customWidth="1"/>
    <col min="8699" max="8699" width="15" style="1" customWidth="1"/>
    <col min="8700" max="8700" width="12.85546875" style="1" customWidth="1"/>
    <col min="8701" max="8701" width="13.5703125" style="1" customWidth="1"/>
    <col min="8702" max="8702" width="14.140625" style="1" customWidth="1"/>
    <col min="8703" max="8703" width="12.5703125" style="1" customWidth="1"/>
    <col min="8704" max="8704" width="13.28515625" style="1" customWidth="1"/>
    <col min="8705" max="8953" width="8.85546875" style="1"/>
    <col min="8954" max="8954" width="11.85546875" style="1" customWidth="1"/>
    <col min="8955" max="8955" width="15" style="1" customWidth="1"/>
    <col min="8956" max="8956" width="12.85546875" style="1" customWidth="1"/>
    <col min="8957" max="8957" width="13.5703125" style="1" customWidth="1"/>
    <col min="8958" max="8958" width="14.140625" style="1" customWidth="1"/>
    <col min="8959" max="8959" width="12.5703125" style="1" customWidth="1"/>
    <col min="8960" max="8960" width="13.28515625" style="1" customWidth="1"/>
    <col min="8961" max="9209" width="8.85546875" style="1"/>
    <col min="9210" max="9210" width="11.85546875" style="1" customWidth="1"/>
    <col min="9211" max="9211" width="15" style="1" customWidth="1"/>
    <col min="9212" max="9212" width="12.85546875" style="1" customWidth="1"/>
    <col min="9213" max="9213" width="13.5703125" style="1" customWidth="1"/>
    <col min="9214" max="9214" width="14.140625" style="1" customWidth="1"/>
    <col min="9215" max="9215" width="12.5703125" style="1" customWidth="1"/>
    <col min="9216" max="9216" width="13.28515625" style="1" customWidth="1"/>
    <col min="9217" max="9465" width="8.85546875" style="1"/>
    <col min="9466" max="9466" width="11.85546875" style="1" customWidth="1"/>
    <col min="9467" max="9467" width="15" style="1" customWidth="1"/>
    <col min="9468" max="9468" width="12.85546875" style="1" customWidth="1"/>
    <col min="9469" max="9469" width="13.5703125" style="1" customWidth="1"/>
    <col min="9470" max="9470" width="14.140625" style="1" customWidth="1"/>
    <col min="9471" max="9471" width="12.5703125" style="1" customWidth="1"/>
    <col min="9472" max="9472" width="13.28515625" style="1" customWidth="1"/>
    <col min="9473" max="9721" width="8.85546875" style="1"/>
    <col min="9722" max="9722" width="11.85546875" style="1" customWidth="1"/>
    <col min="9723" max="9723" width="15" style="1" customWidth="1"/>
    <col min="9724" max="9724" width="12.85546875" style="1" customWidth="1"/>
    <col min="9725" max="9725" width="13.5703125" style="1" customWidth="1"/>
    <col min="9726" max="9726" width="14.140625" style="1" customWidth="1"/>
    <col min="9727" max="9727" width="12.5703125" style="1" customWidth="1"/>
    <col min="9728" max="9728" width="13.28515625" style="1" customWidth="1"/>
    <col min="9729" max="9977" width="8.85546875" style="1"/>
    <col min="9978" max="9978" width="11.85546875" style="1" customWidth="1"/>
    <col min="9979" max="9979" width="15" style="1" customWidth="1"/>
    <col min="9980" max="9980" width="12.85546875" style="1" customWidth="1"/>
    <col min="9981" max="9981" width="13.5703125" style="1" customWidth="1"/>
    <col min="9982" max="9982" width="14.140625" style="1" customWidth="1"/>
    <col min="9983" max="9983" width="12.5703125" style="1" customWidth="1"/>
    <col min="9984" max="9984" width="13.28515625" style="1" customWidth="1"/>
    <col min="9985" max="10233" width="8.85546875" style="1"/>
    <col min="10234" max="10234" width="11.85546875" style="1" customWidth="1"/>
    <col min="10235" max="10235" width="15" style="1" customWidth="1"/>
    <col min="10236" max="10236" width="12.85546875" style="1" customWidth="1"/>
    <col min="10237" max="10237" width="13.5703125" style="1" customWidth="1"/>
    <col min="10238" max="10238" width="14.140625" style="1" customWidth="1"/>
    <col min="10239" max="10239" width="12.5703125" style="1" customWidth="1"/>
    <col min="10240" max="10240" width="13.28515625" style="1" customWidth="1"/>
    <col min="10241" max="10489" width="8.85546875" style="1"/>
    <col min="10490" max="10490" width="11.85546875" style="1" customWidth="1"/>
    <col min="10491" max="10491" width="15" style="1" customWidth="1"/>
    <col min="10492" max="10492" width="12.85546875" style="1" customWidth="1"/>
    <col min="10493" max="10493" width="13.5703125" style="1" customWidth="1"/>
    <col min="10494" max="10494" width="14.140625" style="1" customWidth="1"/>
    <col min="10495" max="10495" width="12.5703125" style="1" customWidth="1"/>
    <col min="10496" max="10496" width="13.28515625" style="1" customWidth="1"/>
    <col min="10497" max="10745" width="8.85546875" style="1"/>
    <col min="10746" max="10746" width="11.85546875" style="1" customWidth="1"/>
    <col min="10747" max="10747" width="15" style="1" customWidth="1"/>
    <col min="10748" max="10748" width="12.85546875" style="1" customWidth="1"/>
    <col min="10749" max="10749" width="13.5703125" style="1" customWidth="1"/>
    <col min="10750" max="10750" width="14.140625" style="1" customWidth="1"/>
    <col min="10751" max="10751" width="12.5703125" style="1" customWidth="1"/>
    <col min="10752" max="10752" width="13.28515625" style="1" customWidth="1"/>
    <col min="10753" max="11001" width="8.85546875" style="1"/>
    <col min="11002" max="11002" width="11.85546875" style="1" customWidth="1"/>
    <col min="11003" max="11003" width="15" style="1" customWidth="1"/>
    <col min="11004" max="11004" width="12.85546875" style="1" customWidth="1"/>
    <col min="11005" max="11005" width="13.5703125" style="1" customWidth="1"/>
    <col min="11006" max="11006" width="14.140625" style="1" customWidth="1"/>
    <col min="11007" max="11007" width="12.5703125" style="1" customWidth="1"/>
    <col min="11008" max="11008" width="13.28515625" style="1" customWidth="1"/>
    <col min="11009" max="11257" width="8.85546875" style="1"/>
    <col min="11258" max="11258" width="11.85546875" style="1" customWidth="1"/>
    <col min="11259" max="11259" width="15" style="1" customWidth="1"/>
    <col min="11260" max="11260" width="12.85546875" style="1" customWidth="1"/>
    <col min="11261" max="11261" width="13.5703125" style="1" customWidth="1"/>
    <col min="11262" max="11262" width="14.140625" style="1" customWidth="1"/>
    <col min="11263" max="11263" width="12.5703125" style="1" customWidth="1"/>
    <col min="11264" max="11264" width="13.28515625" style="1" customWidth="1"/>
    <col min="11265" max="11513" width="8.85546875" style="1"/>
    <col min="11514" max="11514" width="11.85546875" style="1" customWidth="1"/>
    <col min="11515" max="11515" width="15" style="1" customWidth="1"/>
    <col min="11516" max="11516" width="12.85546875" style="1" customWidth="1"/>
    <col min="11517" max="11517" width="13.5703125" style="1" customWidth="1"/>
    <col min="11518" max="11518" width="14.140625" style="1" customWidth="1"/>
    <col min="11519" max="11519" width="12.5703125" style="1" customWidth="1"/>
    <col min="11520" max="11520" width="13.28515625" style="1" customWidth="1"/>
    <col min="11521" max="11769" width="8.85546875" style="1"/>
    <col min="11770" max="11770" width="11.85546875" style="1" customWidth="1"/>
    <col min="11771" max="11771" width="15" style="1" customWidth="1"/>
    <col min="11772" max="11772" width="12.85546875" style="1" customWidth="1"/>
    <col min="11773" max="11773" width="13.5703125" style="1" customWidth="1"/>
    <col min="11774" max="11774" width="14.140625" style="1" customWidth="1"/>
    <col min="11775" max="11775" width="12.5703125" style="1" customWidth="1"/>
    <col min="11776" max="11776" width="13.28515625" style="1" customWidth="1"/>
    <col min="11777" max="12025" width="8.85546875" style="1"/>
    <col min="12026" max="12026" width="11.85546875" style="1" customWidth="1"/>
    <col min="12027" max="12027" width="15" style="1" customWidth="1"/>
    <col min="12028" max="12028" width="12.85546875" style="1" customWidth="1"/>
    <col min="12029" max="12029" width="13.5703125" style="1" customWidth="1"/>
    <col min="12030" max="12030" width="14.140625" style="1" customWidth="1"/>
    <col min="12031" max="12031" width="12.5703125" style="1" customWidth="1"/>
    <col min="12032" max="12032" width="13.28515625" style="1" customWidth="1"/>
    <col min="12033" max="12281" width="8.85546875" style="1"/>
    <col min="12282" max="12282" width="11.85546875" style="1" customWidth="1"/>
    <col min="12283" max="12283" width="15" style="1" customWidth="1"/>
    <col min="12284" max="12284" width="12.85546875" style="1" customWidth="1"/>
    <col min="12285" max="12285" width="13.5703125" style="1" customWidth="1"/>
    <col min="12286" max="12286" width="14.140625" style="1" customWidth="1"/>
    <col min="12287" max="12287" width="12.5703125" style="1" customWidth="1"/>
    <col min="12288" max="12288" width="13.28515625" style="1" customWidth="1"/>
    <col min="12289" max="12537" width="8.85546875" style="1"/>
    <col min="12538" max="12538" width="11.85546875" style="1" customWidth="1"/>
    <col min="12539" max="12539" width="15" style="1" customWidth="1"/>
    <col min="12540" max="12540" width="12.85546875" style="1" customWidth="1"/>
    <col min="12541" max="12541" width="13.5703125" style="1" customWidth="1"/>
    <col min="12542" max="12542" width="14.140625" style="1" customWidth="1"/>
    <col min="12543" max="12543" width="12.5703125" style="1" customWidth="1"/>
    <col min="12544" max="12544" width="13.28515625" style="1" customWidth="1"/>
    <col min="12545" max="12793" width="8.85546875" style="1"/>
    <col min="12794" max="12794" width="11.85546875" style="1" customWidth="1"/>
    <col min="12795" max="12795" width="15" style="1" customWidth="1"/>
    <col min="12796" max="12796" width="12.85546875" style="1" customWidth="1"/>
    <col min="12797" max="12797" width="13.5703125" style="1" customWidth="1"/>
    <col min="12798" max="12798" width="14.140625" style="1" customWidth="1"/>
    <col min="12799" max="12799" width="12.5703125" style="1" customWidth="1"/>
    <col min="12800" max="12800" width="13.28515625" style="1" customWidth="1"/>
    <col min="12801" max="13049" width="8.85546875" style="1"/>
    <col min="13050" max="13050" width="11.85546875" style="1" customWidth="1"/>
    <col min="13051" max="13051" width="15" style="1" customWidth="1"/>
    <col min="13052" max="13052" width="12.85546875" style="1" customWidth="1"/>
    <col min="13053" max="13053" width="13.5703125" style="1" customWidth="1"/>
    <col min="13054" max="13054" width="14.140625" style="1" customWidth="1"/>
    <col min="13055" max="13055" width="12.5703125" style="1" customWidth="1"/>
    <col min="13056" max="13056" width="13.28515625" style="1" customWidth="1"/>
    <col min="13057" max="13305" width="8.85546875" style="1"/>
    <col min="13306" max="13306" width="11.85546875" style="1" customWidth="1"/>
    <col min="13307" max="13307" width="15" style="1" customWidth="1"/>
    <col min="13308" max="13308" width="12.85546875" style="1" customWidth="1"/>
    <col min="13309" max="13309" width="13.5703125" style="1" customWidth="1"/>
    <col min="13310" max="13310" width="14.140625" style="1" customWidth="1"/>
    <col min="13311" max="13311" width="12.5703125" style="1" customWidth="1"/>
    <col min="13312" max="13312" width="13.28515625" style="1" customWidth="1"/>
    <col min="13313" max="13561" width="8.85546875" style="1"/>
    <col min="13562" max="13562" width="11.85546875" style="1" customWidth="1"/>
    <col min="13563" max="13563" width="15" style="1" customWidth="1"/>
    <col min="13564" max="13564" width="12.85546875" style="1" customWidth="1"/>
    <col min="13565" max="13565" width="13.5703125" style="1" customWidth="1"/>
    <col min="13566" max="13566" width="14.140625" style="1" customWidth="1"/>
    <col min="13567" max="13567" width="12.5703125" style="1" customWidth="1"/>
    <col min="13568" max="13568" width="13.28515625" style="1" customWidth="1"/>
    <col min="13569" max="13817" width="8.85546875" style="1"/>
    <col min="13818" max="13818" width="11.85546875" style="1" customWidth="1"/>
    <col min="13819" max="13819" width="15" style="1" customWidth="1"/>
    <col min="13820" max="13820" width="12.85546875" style="1" customWidth="1"/>
    <col min="13821" max="13821" width="13.5703125" style="1" customWidth="1"/>
    <col min="13822" max="13822" width="14.140625" style="1" customWidth="1"/>
    <col min="13823" max="13823" width="12.5703125" style="1" customWidth="1"/>
    <col min="13824" max="13824" width="13.28515625" style="1" customWidth="1"/>
    <col min="13825" max="14073" width="8.85546875" style="1"/>
    <col min="14074" max="14074" width="11.85546875" style="1" customWidth="1"/>
    <col min="14075" max="14075" width="15" style="1" customWidth="1"/>
    <col min="14076" max="14076" width="12.85546875" style="1" customWidth="1"/>
    <col min="14077" max="14077" width="13.5703125" style="1" customWidth="1"/>
    <col min="14078" max="14078" width="14.140625" style="1" customWidth="1"/>
    <col min="14079" max="14079" width="12.5703125" style="1" customWidth="1"/>
    <col min="14080" max="14080" width="13.28515625" style="1" customWidth="1"/>
    <col min="14081" max="14329" width="8.85546875" style="1"/>
    <col min="14330" max="14330" width="11.85546875" style="1" customWidth="1"/>
    <col min="14331" max="14331" width="15" style="1" customWidth="1"/>
    <col min="14332" max="14332" width="12.85546875" style="1" customWidth="1"/>
    <col min="14333" max="14333" width="13.5703125" style="1" customWidth="1"/>
    <col min="14334" max="14334" width="14.140625" style="1" customWidth="1"/>
    <col min="14335" max="14335" width="12.5703125" style="1" customWidth="1"/>
    <col min="14336" max="14336" width="13.28515625" style="1" customWidth="1"/>
    <col min="14337" max="14585" width="8.85546875" style="1"/>
    <col min="14586" max="14586" width="11.85546875" style="1" customWidth="1"/>
    <col min="14587" max="14587" width="15" style="1" customWidth="1"/>
    <col min="14588" max="14588" width="12.85546875" style="1" customWidth="1"/>
    <col min="14589" max="14589" width="13.5703125" style="1" customWidth="1"/>
    <col min="14590" max="14590" width="14.140625" style="1" customWidth="1"/>
    <col min="14591" max="14591" width="12.5703125" style="1" customWidth="1"/>
    <col min="14592" max="14592" width="13.28515625" style="1" customWidth="1"/>
    <col min="14593" max="14841" width="8.85546875" style="1"/>
    <col min="14842" max="14842" width="11.85546875" style="1" customWidth="1"/>
    <col min="14843" max="14843" width="15" style="1" customWidth="1"/>
    <col min="14844" max="14844" width="12.85546875" style="1" customWidth="1"/>
    <col min="14845" max="14845" width="13.5703125" style="1" customWidth="1"/>
    <col min="14846" max="14846" width="14.140625" style="1" customWidth="1"/>
    <col min="14847" max="14847" width="12.5703125" style="1" customWidth="1"/>
    <col min="14848" max="14848" width="13.28515625" style="1" customWidth="1"/>
    <col min="14849" max="15097" width="8.85546875" style="1"/>
    <col min="15098" max="15098" width="11.85546875" style="1" customWidth="1"/>
    <col min="15099" max="15099" width="15" style="1" customWidth="1"/>
    <col min="15100" max="15100" width="12.85546875" style="1" customWidth="1"/>
    <col min="15101" max="15101" width="13.5703125" style="1" customWidth="1"/>
    <col min="15102" max="15102" width="14.140625" style="1" customWidth="1"/>
    <col min="15103" max="15103" width="12.5703125" style="1" customWidth="1"/>
    <col min="15104" max="15104" width="13.28515625" style="1" customWidth="1"/>
    <col min="15105" max="15353" width="8.85546875" style="1"/>
    <col min="15354" max="15354" width="11.85546875" style="1" customWidth="1"/>
    <col min="15355" max="15355" width="15" style="1" customWidth="1"/>
    <col min="15356" max="15356" width="12.85546875" style="1" customWidth="1"/>
    <col min="15357" max="15357" width="13.5703125" style="1" customWidth="1"/>
    <col min="15358" max="15358" width="14.140625" style="1" customWidth="1"/>
    <col min="15359" max="15359" width="12.5703125" style="1" customWidth="1"/>
    <col min="15360" max="15360" width="13.28515625" style="1" customWidth="1"/>
    <col min="15361" max="15609" width="8.85546875" style="1"/>
    <col min="15610" max="15610" width="11.85546875" style="1" customWidth="1"/>
    <col min="15611" max="15611" width="15" style="1" customWidth="1"/>
    <col min="15612" max="15612" width="12.85546875" style="1" customWidth="1"/>
    <col min="15613" max="15613" width="13.5703125" style="1" customWidth="1"/>
    <col min="15614" max="15614" width="14.140625" style="1" customWidth="1"/>
    <col min="15615" max="15615" width="12.5703125" style="1" customWidth="1"/>
    <col min="15616" max="15616" width="13.28515625" style="1" customWidth="1"/>
    <col min="15617" max="15865" width="8.85546875" style="1"/>
    <col min="15866" max="15866" width="11.85546875" style="1" customWidth="1"/>
    <col min="15867" max="15867" width="15" style="1" customWidth="1"/>
    <col min="15868" max="15868" width="12.85546875" style="1" customWidth="1"/>
    <col min="15869" max="15869" width="13.5703125" style="1" customWidth="1"/>
    <col min="15870" max="15870" width="14.140625" style="1" customWidth="1"/>
    <col min="15871" max="15871" width="12.5703125" style="1" customWidth="1"/>
    <col min="15872" max="15872" width="13.28515625" style="1" customWidth="1"/>
    <col min="15873" max="16121" width="8.85546875" style="1"/>
    <col min="16122" max="16122" width="11.85546875" style="1" customWidth="1"/>
    <col min="16123" max="16123" width="15" style="1" customWidth="1"/>
    <col min="16124" max="16124" width="12.85546875" style="1" customWidth="1"/>
    <col min="16125" max="16125" width="13.5703125" style="1" customWidth="1"/>
    <col min="16126" max="16126" width="14.140625" style="1" customWidth="1"/>
    <col min="16127" max="16127" width="12.5703125" style="1" customWidth="1"/>
    <col min="16128" max="16128" width="13.28515625" style="1" customWidth="1"/>
    <col min="16129" max="16384" width="8.85546875" style="1"/>
  </cols>
  <sheetData>
    <row r="1" spans="1:3" ht="60" customHeight="1" x14ac:dyDescent="0.2">
      <c r="B1" s="21" t="s">
        <v>54</v>
      </c>
    </row>
    <row r="3" spans="1:3" ht="20.100000000000001" customHeight="1" thickBot="1" x14ac:dyDescent="0.35">
      <c r="A3" s="20" t="s">
        <v>41</v>
      </c>
      <c r="B3" s="3"/>
      <c r="C3" s="3"/>
    </row>
    <row r="4" spans="1:3" ht="20.100000000000001" customHeight="1" thickTop="1" thickBot="1" x14ac:dyDescent="0.25">
      <c r="A4" s="4" t="s">
        <v>4</v>
      </c>
      <c r="B4" s="25" t="s">
        <v>29</v>
      </c>
      <c r="C4" s="26" t="s">
        <v>73</v>
      </c>
    </row>
    <row r="5" spans="1:3" ht="20.100000000000001" customHeight="1" thickTop="1" x14ac:dyDescent="0.2">
      <c r="A5" s="27" t="s">
        <v>30</v>
      </c>
      <c r="B5" s="46">
        <v>44907.298611111109</v>
      </c>
      <c r="C5" s="47">
        <v>44920.71875</v>
      </c>
    </row>
    <row r="6" spans="1:3" ht="20.100000000000001" customHeight="1" x14ac:dyDescent="0.2">
      <c r="A6" s="28" t="s">
        <v>31</v>
      </c>
      <c r="B6" s="48">
        <v>8</v>
      </c>
      <c r="C6" s="49">
        <v>9</v>
      </c>
    </row>
    <row r="7" spans="1:3" ht="20.100000000000001" customHeight="1" x14ac:dyDescent="0.2">
      <c r="A7" s="28"/>
      <c r="B7" s="61"/>
      <c r="C7" s="62"/>
    </row>
    <row r="8" spans="1:3" ht="20.100000000000001" customHeight="1" x14ac:dyDescent="0.2">
      <c r="A8" s="28" t="s">
        <v>32</v>
      </c>
      <c r="B8" s="69">
        <v>174310.639</v>
      </c>
      <c r="C8" s="70"/>
    </row>
    <row r="9" spans="1:3" ht="20.100000000000001" customHeight="1" x14ac:dyDescent="0.2">
      <c r="A9" s="29" t="s">
        <v>33</v>
      </c>
      <c r="B9" s="50">
        <v>171285.30799999999</v>
      </c>
      <c r="C9" s="51">
        <v>170123.82199999999</v>
      </c>
    </row>
    <row r="10" spans="1:3" ht="20.100000000000001" customHeight="1" x14ac:dyDescent="0.2">
      <c r="A10" s="29" t="s">
        <v>36</v>
      </c>
      <c r="B10" s="69">
        <v>401.27</v>
      </c>
      <c r="C10" s="73"/>
    </row>
    <row r="11" spans="1:3" ht="20.100000000000001" customHeight="1" x14ac:dyDescent="0.2">
      <c r="A11" s="29"/>
      <c r="B11" s="63"/>
      <c r="C11" s="64"/>
    </row>
    <row r="12" spans="1:3" ht="20.100000000000001" customHeight="1" x14ac:dyDescent="0.2">
      <c r="A12" s="29" t="s">
        <v>1</v>
      </c>
      <c r="B12" s="15">
        <v>-159.5</v>
      </c>
      <c r="C12" s="18">
        <v>-159.1</v>
      </c>
    </row>
    <row r="13" spans="1:3" ht="20.100000000000001" customHeight="1" x14ac:dyDescent="0.2">
      <c r="A13" s="29" t="s">
        <v>2</v>
      </c>
      <c r="B13" s="15">
        <v>-133.9</v>
      </c>
      <c r="C13" s="18">
        <v>-151.4</v>
      </c>
    </row>
    <row r="14" spans="1:3" ht="20.100000000000001" customHeight="1" x14ac:dyDescent="0.2">
      <c r="A14" s="29" t="s">
        <v>3</v>
      </c>
      <c r="B14" s="15">
        <v>114.7</v>
      </c>
      <c r="C14" s="18">
        <v>121.3</v>
      </c>
    </row>
    <row r="15" spans="1:3" ht="20.100000000000001" customHeight="1" x14ac:dyDescent="0.2">
      <c r="A15" s="29"/>
      <c r="B15" s="52"/>
      <c r="C15" s="53"/>
    </row>
    <row r="16" spans="1:3" ht="20.100000000000001" customHeight="1" x14ac:dyDescent="0.2">
      <c r="A16" s="5" t="s">
        <v>34</v>
      </c>
      <c r="B16" s="13">
        <v>-159.5</v>
      </c>
      <c r="C16" s="16">
        <v>-159.5</v>
      </c>
    </row>
    <row r="17" spans="1:3" ht="20.100000000000001" customHeight="1" x14ac:dyDescent="0.2">
      <c r="A17" s="5" t="s">
        <v>35</v>
      </c>
      <c r="B17" s="14">
        <v>0.44140000000000001</v>
      </c>
      <c r="C17" s="17">
        <v>0.44140000000000001</v>
      </c>
    </row>
    <row r="18" spans="1:3" ht="20.100000000000001" customHeight="1" x14ac:dyDescent="0.2">
      <c r="A18" s="5"/>
      <c r="B18" s="65"/>
      <c r="C18" s="66"/>
    </row>
    <row r="19" spans="1:3" ht="20.100000000000001" customHeight="1" x14ac:dyDescent="0.2">
      <c r="A19" s="6" t="s">
        <v>60</v>
      </c>
      <c r="B19" s="15">
        <v>94.17</v>
      </c>
      <c r="C19" s="18">
        <v>94.17</v>
      </c>
    </row>
    <row r="20" spans="1:3" ht="20.100000000000001" customHeight="1" x14ac:dyDescent="0.2">
      <c r="A20" s="6" t="s">
        <v>61</v>
      </c>
      <c r="B20" s="15">
        <v>4.1100000000000003</v>
      </c>
      <c r="C20" s="18">
        <v>4.1100000000000003</v>
      </c>
    </row>
    <row r="21" spans="1:3" s="11" customFormat="1" ht="20.100000000000001" customHeight="1" x14ac:dyDescent="0.2">
      <c r="A21" s="6" t="s">
        <v>62</v>
      </c>
      <c r="B21" s="15">
        <v>1.06</v>
      </c>
      <c r="C21" s="18">
        <v>1.06</v>
      </c>
    </row>
    <row r="22" spans="1:3" ht="20.100000000000001" customHeight="1" x14ac:dyDescent="0.2">
      <c r="A22" s="6" t="s">
        <v>63</v>
      </c>
      <c r="B22" s="15">
        <v>0.2</v>
      </c>
      <c r="C22" s="18">
        <v>0.2</v>
      </c>
    </row>
    <row r="23" spans="1:3" ht="20.100000000000001" customHeight="1" x14ac:dyDescent="0.2">
      <c r="A23" s="6" t="s">
        <v>64</v>
      </c>
      <c r="B23" s="15">
        <v>0.25</v>
      </c>
      <c r="C23" s="18">
        <v>0.25</v>
      </c>
    </row>
    <row r="24" spans="1:3" ht="20.100000000000001" customHeight="1" x14ac:dyDescent="0.2">
      <c r="A24" s="6" t="s">
        <v>65</v>
      </c>
      <c r="B24" s="15">
        <v>0.04</v>
      </c>
      <c r="C24" s="18">
        <v>0.04</v>
      </c>
    </row>
    <row r="25" spans="1:3" ht="20.100000000000001" customHeight="1" x14ac:dyDescent="0.2">
      <c r="A25" s="6" t="s">
        <v>66</v>
      </c>
      <c r="B25" s="15">
        <v>0.01</v>
      </c>
      <c r="C25" s="18">
        <v>0.01</v>
      </c>
    </row>
    <row r="26" spans="1:3" ht="20.100000000000001" customHeight="1" x14ac:dyDescent="0.2">
      <c r="A26" s="6" t="s">
        <v>67</v>
      </c>
      <c r="B26" s="15">
        <v>0</v>
      </c>
      <c r="C26" s="18">
        <v>0</v>
      </c>
    </row>
    <row r="27" spans="1:3" ht="20.100000000000001" customHeight="1" x14ac:dyDescent="0.2">
      <c r="A27" s="6" t="s">
        <v>68</v>
      </c>
      <c r="B27" s="15">
        <v>0.16</v>
      </c>
      <c r="C27" s="18">
        <v>0.16</v>
      </c>
    </row>
    <row r="28" spans="1:3" ht="20.100000000000001" customHeight="1" thickBot="1" x14ac:dyDescent="0.25">
      <c r="A28" s="9" t="s">
        <v>0</v>
      </c>
      <c r="B28" s="10">
        <f>SUM(B19:B27)</f>
        <v>100.00000000000001</v>
      </c>
      <c r="C28" s="19">
        <f>SUM(C19:C27)</f>
        <v>100.00000000000001</v>
      </c>
    </row>
    <row r="29" spans="1:3" ht="20.100000000000001" customHeight="1" thickTop="1" x14ac:dyDescent="0.2"/>
    <row r="30" spans="1:3" ht="20.100000000000001" customHeight="1" thickBot="1" x14ac:dyDescent="0.35">
      <c r="A30" s="20" t="s">
        <v>48</v>
      </c>
      <c r="B30" s="31"/>
      <c r="C30" s="32"/>
    </row>
    <row r="31" spans="1:3" ht="20.100000000000001" customHeight="1" thickTop="1" thickBot="1" x14ac:dyDescent="0.25">
      <c r="A31" s="4" t="s">
        <v>4</v>
      </c>
      <c r="B31" s="25" t="s">
        <v>8</v>
      </c>
      <c r="C31" s="26" t="s">
        <v>9</v>
      </c>
    </row>
    <row r="32" spans="1:3" ht="20.100000000000001" customHeight="1" thickTop="1" x14ac:dyDescent="0.2">
      <c r="A32" s="29" t="s">
        <v>38</v>
      </c>
      <c r="B32" s="74">
        <f>(C5-B5)-(C6-B6)/24</f>
        <v>13.37847222222384</v>
      </c>
      <c r="C32" s="75"/>
    </row>
    <row r="33" spans="1:3" ht="20.100000000000001" hidden="1" customHeight="1" x14ac:dyDescent="0.2">
      <c r="A33" s="29" t="s">
        <v>70</v>
      </c>
      <c r="B33" s="33">
        <f>(0.427*B19/100)+(0.54*B20/100)+(0.583*B21/100)+(0.596*B22/100)+(0.6*B23/100)+(0.6209*B24/100)+(0.6209*B25/100)+(0.664*B26/100)+(0.8084*B27/100)</f>
        <v>0.43477559000000005</v>
      </c>
      <c r="C33" s="34">
        <f t="shared" ref="C33" si="0">(0.427*C19/100)+(0.54*C20/100)+(0.583*C21/100)+(0.596*C22/100)+(0.6*C23/100)+(0.6209*C24/100)+(0.6209*C25/100)+(0.664*C26/100)+(0.8084*C27/100)</f>
        <v>0.43477559000000005</v>
      </c>
    </row>
    <row r="34" spans="1:3" ht="20.100000000000001" customHeight="1" x14ac:dyDescent="0.2">
      <c r="A34" s="29" t="s">
        <v>39</v>
      </c>
      <c r="B34" s="71">
        <f>B55-C55</f>
        <v>1161.4860000000044</v>
      </c>
      <c r="C34" s="72"/>
    </row>
    <row r="35" spans="1:3" ht="20.100000000000001" customHeight="1" x14ac:dyDescent="0.2">
      <c r="A35" s="29" t="s">
        <v>43</v>
      </c>
      <c r="B35" s="35">
        <f>B34/B32</f>
        <v>86.817536465081972</v>
      </c>
      <c r="C35" s="36">
        <f>B35/B8*100</f>
        <v>4.9806217774855367E-2</v>
      </c>
    </row>
    <row r="36" spans="1:3" ht="20.100000000000001" customHeight="1" x14ac:dyDescent="0.2">
      <c r="A36" s="29" t="s">
        <v>45</v>
      </c>
      <c r="B36" s="71">
        <f>B34+B10</f>
        <v>1562.7560000000044</v>
      </c>
      <c r="C36" s="72"/>
    </row>
    <row r="37" spans="1:3" ht="20.100000000000001" customHeight="1" x14ac:dyDescent="0.2">
      <c r="A37" s="29" t="s">
        <v>40</v>
      </c>
      <c r="B37" s="35">
        <f>B36/B32</f>
        <v>116.81124526341731</v>
      </c>
      <c r="C37" s="36">
        <f>B37/B8*100</f>
        <v>6.7013262032397977E-2</v>
      </c>
    </row>
    <row r="38" spans="1:3" ht="20.100000000000001" customHeight="1" x14ac:dyDescent="0.2">
      <c r="A38" s="29" t="s">
        <v>46</v>
      </c>
      <c r="B38" s="71">
        <f>B60-C60+B10</f>
        <v>1554.8823195473046</v>
      </c>
      <c r="C38" s="72"/>
    </row>
    <row r="39" spans="1:3" ht="20.100000000000001" customHeight="1" x14ac:dyDescent="0.2">
      <c r="A39" s="29" t="s">
        <v>42</v>
      </c>
      <c r="B39" s="35">
        <f>B38/B32</f>
        <v>116.22271166093164</v>
      </c>
      <c r="C39" s="36">
        <f>B39/B8*100</f>
        <v>6.6675627103249632E-2</v>
      </c>
    </row>
    <row r="40" spans="1:3" ht="20.100000000000001" customHeight="1" x14ac:dyDescent="0.2">
      <c r="A40" s="29" t="s">
        <v>47</v>
      </c>
      <c r="B40" s="71">
        <f>B56-C56+B10</f>
        <v>1778.5904819211678</v>
      </c>
      <c r="C40" s="72"/>
    </row>
    <row r="41" spans="1:3" ht="20.100000000000001" customHeight="1" x14ac:dyDescent="0.2">
      <c r="A41" s="29" t="s">
        <v>44</v>
      </c>
      <c r="B41" s="35">
        <f>B40/B32</f>
        <v>132.94421458428093</v>
      </c>
      <c r="C41" s="36">
        <f>B41/B8*100</f>
        <v>7.6268560167621749E-2</v>
      </c>
    </row>
    <row r="42" spans="1:3" ht="20.100000000000001" customHeight="1" x14ac:dyDescent="0.2">
      <c r="A42" s="29"/>
      <c r="B42" s="33"/>
      <c r="C42" s="34"/>
    </row>
    <row r="43" spans="1:3" ht="20.100000000000001" customHeight="1" x14ac:dyDescent="0.2">
      <c r="A43" s="29" t="s">
        <v>14</v>
      </c>
      <c r="B43" s="33">
        <f>(16.042*B19/100)+(30.069*B20/100)+(44.096*B21/100)+(58.122*B22/100)+(58.122*B23/100)+(72.149*B24/100)+(72.149*B25/100)+(86.175*B26/100)+(28.013*B27/100)</f>
        <v>17.152449200000007</v>
      </c>
      <c r="C43" s="34">
        <f>(16.042*C19/100)+(30.069*C20/100)+(44.096*C21/100)+(58.122*C22/100)+(58.122*C23/100)+(72.149*C24/100)+(72.149*C25/100)+(86.175*C26/100)+(28.013*C27/100)</f>
        <v>17.152449200000007</v>
      </c>
    </row>
    <row r="44" spans="1:3" ht="20.100000000000001" customHeight="1" x14ac:dyDescent="0.2">
      <c r="A44" s="29"/>
      <c r="B44" s="33"/>
      <c r="C44" s="34"/>
    </row>
    <row r="45" spans="1:3" ht="20.100000000000001" customHeight="1" x14ac:dyDescent="0.2">
      <c r="A45" s="29" t="s">
        <v>27</v>
      </c>
      <c r="B45" s="33">
        <f>B17+0.0014*(B16-B12)</f>
        <v>0.44140000000000001</v>
      </c>
      <c r="C45" s="34">
        <f>C17+0.0014*(C16-C12)</f>
        <v>0.44084000000000001</v>
      </c>
    </row>
    <row r="46" spans="1:3" ht="20.100000000000001" customHeight="1" x14ac:dyDescent="0.2">
      <c r="A46" s="29" t="s">
        <v>24</v>
      </c>
      <c r="B46" s="33">
        <f>B17</f>
        <v>0.44140000000000001</v>
      </c>
      <c r="C46" s="34">
        <f>C17</f>
        <v>0.44140000000000001</v>
      </c>
    </row>
    <row r="47" spans="1:3" ht="20.100000000000001" customHeight="1" x14ac:dyDescent="0.2">
      <c r="A47" s="29" t="s">
        <v>23</v>
      </c>
      <c r="B47" s="37">
        <f>(B43/23.6448)*(288.15/(273.15+B13))*B14/101325</f>
        <v>1.6992634746820657E-3</v>
      </c>
      <c r="C47" s="38">
        <f>(C43/23.6448)*(288.15/(273.15+C13))*C14/101325</f>
        <v>2.0553431472830038E-3</v>
      </c>
    </row>
    <row r="48" spans="1:3" ht="20.100000000000001" customHeight="1" x14ac:dyDescent="0.2">
      <c r="B48" s="39"/>
      <c r="C48" s="40"/>
    </row>
    <row r="49" spans="1:5" ht="20.100000000000001" customHeight="1" x14ac:dyDescent="0.2">
      <c r="A49" s="29" t="s">
        <v>18</v>
      </c>
      <c r="B49" s="41">
        <f>B9*B45</f>
        <v>75605.334951199999</v>
      </c>
      <c r="C49" s="42">
        <f>C9*C45</f>
        <v>74997.38569047999</v>
      </c>
    </row>
    <row r="50" spans="1:5" ht="20.100000000000001" customHeight="1" x14ac:dyDescent="0.2">
      <c r="A50" s="29" t="s">
        <v>17</v>
      </c>
      <c r="B50" s="41">
        <f>B9*B17</f>
        <v>75605.334951199999</v>
      </c>
      <c r="C50" s="42">
        <f>C9*C17</f>
        <v>75092.655030800001</v>
      </c>
    </row>
    <row r="51" spans="1:5" ht="20.100000000000001" customHeight="1" x14ac:dyDescent="0.2">
      <c r="A51" s="29" t="s">
        <v>13</v>
      </c>
      <c r="B51" s="41">
        <f>(B8-B9)*B47</f>
        <v>5.1408344671233781</v>
      </c>
      <c r="C51" s="42">
        <f>(B8-C9)*C47</f>
        <v>8.6053456298780038</v>
      </c>
    </row>
    <row r="52" spans="1:5" ht="20.100000000000001" customHeight="1" x14ac:dyDescent="0.2">
      <c r="A52" s="29" t="s">
        <v>19</v>
      </c>
      <c r="B52" s="41">
        <f>B49+B51</f>
        <v>75610.47578566712</v>
      </c>
      <c r="C52" s="42">
        <f>C49+C51</f>
        <v>75005.991036109874</v>
      </c>
    </row>
    <row r="53" spans="1:5" ht="20.100000000000001" customHeight="1" x14ac:dyDescent="0.2">
      <c r="A53" s="29" t="s">
        <v>20</v>
      </c>
      <c r="B53" s="41">
        <f>B50+B51</f>
        <v>75610.47578566712</v>
      </c>
      <c r="C53" s="42">
        <f t="shared" ref="C53" si="1">C50+C51</f>
        <v>75101.260376429884</v>
      </c>
    </row>
    <row r="54" spans="1:5" ht="20.100000000000001" customHeight="1" x14ac:dyDescent="0.2">
      <c r="A54" s="29"/>
      <c r="B54" s="39"/>
      <c r="C54" s="43"/>
    </row>
    <row r="55" spans="1:5" ht="20.100000000000001" customHeight="1" x14ac:dyDescent="0.2">
      <c r="A55" s="29" t="s">
        <v>25</v>
      </c>
      <c r="B55" s="41">
        <f>B49/B45</f>
        <v>171285.30799999999</v>
      </c>
      <c r="C55" s="42">
        <f>C9</f>
        <v>170123.82199999999</v>
      </c>
      <c r="E55" s="24"/>
    </row>
    <row r="56" spans="1:5" ht="20.100000000000001" customHeight="1" x14ac:dyDescent="0.2">
      <c r="A56" s="29" t="s">
        <v>21</v>
      </c>
      <c r="B56" s="41">
        <f>B49/B46</f>
        <v>171285.30799999999</v>
      </c>
      <c r="C56" s="42">
        <f t="shared" ref="C56" si="2">C49/C46</f>
        <v>169907.98751807882</v>
      </c>
      <c r="E56" s="24"/>
    </row>
    <row r="57" spans="1:5" ht="20.100000000000001" customHeight="1" x14ac:dyDescent="0.2">
      <c r="A57" s="29" t="s">
        <v>37</v>
      </c>
      <c r="B57" s="41">
        <f>B55-B56</f>
        <v>0</v>
      </c>
      <c r="C57" s="42">
        <f>C55-C56</f>
        <v>215.83448192116339</v>
      </c>
    </row>
    <row r="58" spans="1:5" ht="20.100000000000001" customHeight="1" x14ac:dyDescent="0.2">
      <c r="A58" s="29"/>
      <c r="B58" s="41"/>
      <c r="C58" s="42"/>
    </row>
    <row r="59" spans="1:5" ht="20.100000000000001" customHeight="1" x14ac:dyDescent="0.2">
      <c r="A59" s="29" t="s">
        <v>15</v>
      </c>
      <c r="B59" s="41">
        <f>B51/B45</f>
        <v>11.646657152522378</v>
      </c>
      <c r="C59" s="42">
        <f>C51/C45</f>
        <v>19.520337605203711</v>
      </c>
    </row>
    <row r="60" spans="1:5" ht="20.100000000000001" customHeight="1" x14ac:dyDescent="0.2">
      <c r="A60" s="29" t="s">
        <v>28</v>
      </c>
      <c r="B60" s="41">
        <f>B55+B59</f>
        <v>171296.9546571525</v>
      </c>
      <c r="C60" s="42">
        <f t="shared" ref="C60" si="3">C55+C59</f>
        <v>170143.34233760519</v>
      </c>
    </row>
    <row r="61" spans="1:5" ht="20.100000000000001" customHeight="1" thickBot="1" x14ac:dyDescent="0.25">
      <c r="A61" s="44"/>
      <c r="B61" s="10"/>
      <c r="C61" s="45"/>
    </row>
    <row r="62" spans="1:5" ht="20.100000000000001" customHeight="1" thickTop="1" x14ac:dyDescent="0.2">
      <c r="A62" s="22" t="s">
        <v>71</v>
      </c>
    </row>
    <row r="63" spans="1:5" ht="20.100000000000001" customHeight="1" x14ac:dyDescent="0.2">
      <c r="A63" s="3"/>
    </row>
    <row r="64" spans="1:5" ht="20.100000000000001" customHeight="1" x14ac:dyDescent="0.2">
      <c r="A64" s="23"/>
    </row>
    <row r="65" spans="1:1" ht="20.100000000000001" customHeight="1" x14ac:dyDescent="0.2">
      <c r="A65" s="3"/>
    </row>
  </sheetData>
  <sheetProtection sheet="1" objects="1" scenarios="1"/>
  <mergeCells count="7">
    <mergeCell ref="B8:C8"/>
    <mergeCell ref="B40:C40"/>
    <mergeCell ref="B10:C10"/>
    <mergeCell ref="B32:C32"/>
    <mergeCell ref="B34:C34"/>
    <mergeCell ref="B38:C38"/>
    <mergeCell ref="B36:C36"/>
  </mergeCells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2382A"/>
  </sheetPr>
  <dimension ref="A1:E66"/>
  <sheetViews>
    <sheetView showGridLines="0" workbookViewId="0">
      <pane ySplit="1" topLeftCell="A2" activePane="bottomLeft" state="frozen"/>
      <selection pane="bottomLeft" activeCell="B5" sqref="B5"/>
    </sheetView>
  </sheetViews>
  <sheetFormatPr defaultRowHeight="20.100000000000001" customHeight="1" x14ac:dyDescent="0.2"/>
  <cols>
    <col min="1" max="1" width="35.5703125" style="1" customWidth="1"/>
    <col min="2" max="3" width="30.5703125" style="1" customWidth="1"/>
    <col min="4" max="249" width="8.85546875" style="1"/>
    <col min="250" max="250" width="11.85546875" style="1" customWidth="1"/>
    <col min="251" max="251" width="15" style="1" customWidth="1"/>
    <col min="252" max="252" width="12.85546875" style="1" customWidth="1"/>
    <col min="253" max="253" width="13.5703125" style="1" customWidth="1"/>
    <col min="254" max="254" width="14.140625" style="1" customWidth="1"/>
    <col min="255" max="255" width="12.5703125" style="1" customWidth="1"/>
    <col min="256" max="256" width="13.28515625" style="1" customWidth="1"/>
    <col min="257" max="505" width="8.85546875" style="1"/>
    <col min="506" max="506" width="11.85546875" style="1" customWidth="1"/>
    <col min="507" max="507" width="15" style="1" customWidth="1"/>
    <col min="508" max="508" width="12.85546875" style="1" customWidth="1"/>
    <col min="509" max="509" width="13.5703125" style="1" customWidth="1"/>
    <col min="510" max="510" width="14.140625" style="1" customWidth="1"/>
    <col min="511" max="511" width="12.5703125" style="1" customWidth="1"/>
    <col min="512" max="512" width="13.28515625" style="1" customWidth="1"/>
    <col min="513" max="761" width="8.85546875" style="1"/>
    <col min="762" max="762" width="11.85546875" style="1" customWidth="1"/>
    <col min="763" max="763" width="15" style="1" customWidth="1"/>
    <col min="764" max="764" width="12.85546875" style="1" customWidth="1"/>
    <col min="765" max="765" width="13.5703125" style="1" customWidth="1"/>
    <col min="766" max="766" width="14.140625" style="1" customWidth="1"/>
    <col min="767" max="767" width="12.5703125" style="1" customWidth="1"/>
    <col min="768" max="768" width="13.28515625" style="1" customWidth="1"/>
    <col min="769" max="1017" width="8.85546875" style="1"/>
    <col min="1018" max="1018" width="11.85546875" style="1" customWidth="1"/>
    <col min="1019" max="1019" width="15" style="1" customWidth="1"/>
    <col min="1020" max="1020" width="12.85546875" style="1" customWidth="1"/>
    <col min="1021" max="1021" width="13.5703125" style="1" customWidth="1"/>
    <col min="1022" max="1022" width="14.140625" style="1" customWidth="1"/>
    <col min="1023" max="1023" width="12.5703125" style="1" customWidth="1"/>
    <col min="1024" max="1024" width="13.28515625" style="1" customWidth="1"/>
    <col min="1025" max="1273" width="8.85546875" style="1"/>
    <col min="1274" max="1274" width="11.85546875" style="1" customWidth="1"/>
    <col min="1275" max="1275" width="15" style="1" customWidth="1"/>
    <col min="1276" max="1276" width="12.85546875" style="1" customWidth="1"/>
    <col min="1277" max="1277" width="13.5703125" style="1" customWidth="1"/>
    <col min="1278" max="1278" width="14.140625" style="1" customWidth="1"/>
    <col min="1279" max="1279" width="12.5703125" style="1" customWidth="1"/>
    <col min="1280" max="1280" width="13.28515625" style="1" customWidth="1"/>
    <col min="1281" max="1529" width="8.85546875" style="1"/>
    <col min="1530" max="1530" width="11.85546875" style="1" customWidth="1"/>
    <col min="1531" max="1531" width="15" style="1" customWidth="1"/>
    <col min="1532" max="1532" width="12.85546875" style="1" customWidth="1"/>
    <col min="1533" max="1533" width="13.5703125" style="1" customWidth="1"/>
    <col min="1534" max="1534" width="14.140625" style="1" customWidth="1"/>
    <col min="1535" max="1535" width="12.5703125" style="1" customWidth="1"/>
    <col min="1536" max="1536" width="13.28515625" style="1" customWidth="1"/>
    <col min="1537" max="1785" width="8.85546875" style="1"/>
    <col min="1786" max="1786" width="11.85546875" style="1" customWidth="1"/>
    <col min="1787" max="1787" width="15" style="1" customWidth="1"/>
    <col min="1788" max="1788" width="12.85546875" style="1" customWidth="1"/>
    <col min="1789" max="1789" width="13.5703125" style="1" customWidth="1"/>
    <col min="1790" max="1790" width="14.140625" style="1" customWidth="1"/>
    <col min="1791" max="1791" width="12.5703125" style="1" customWidth="1"/>
    <col min="1792" max="1792" width="13.28515625" style="1" customWidth="1"/>
    <col min="1793" max="2041" width="8.85546875" style="1"/>
    <col min="2042" max="2042" width="11.85546875" style="1" customWidth="1"/>
    <col min="2043" max="2043" width="15" style="1" customWidth="1"/>
    <col min="2044" max="2044" width="12.85546875" style="1" customWidth="1"/>
    <col min="2045" max="2045" width="13.5703125" style="1" customWidth="1"/>
    <col min="2046" max="2046" width="14.140625" style="1" customWidth="1"/>
    <col min="2047" max="2047" width="12.5703125" style="1" customWidth="1"/>
    <col min="2048" max="2048" width="13.28515625" style="1" customWidth="1"/>
    <col min="2049" max="2297" width="8.85546875" style="1"/>
    <col min="2298" max="2298" width="11.85546875" style="1" customWidth="1"/>
    <col min="2299" max="2299" width="15" style="1" customWidth="1"/>
    <col min="2300" max="2300" width="12.85546875" style="1" customWidth="1"/>
    <col min="2301" max="2301" width="13.5703125" style="1" customWidth="1"/>
    <col min="2302" max="2302" width="14.140625" style="1" customWidth="1"/>
    <col min="2303" max="2303" width="12.5703125" style="1" customWidth="1"/>
    <col min="2304" max="2304" width="13.28515625" style="1" customWidth="1"/>
    <col min="2305" max="2553" width="8.85546875" style="1"/>
    <col min="2554" max="2554" width="11.85546875" style="1" customWidth="1"/>
    <col min="2555" max="2555" width="15" style="1" customWidth="1"/>
    <col min="2556" max="2556" width="12.85546875" style="1" customWidth="1"/>
    <col min="2557" max="2557" width="13.5703125" style="1" customWidth="1"/>
    <col min="2558" max="2558" width="14.140625" style="1" customWidth="1"/>
    <col min="2559" max="2559" width="12.5703125" style="1" customWidth="1"/>
    <col min="2560" max="2560" width="13.28515625" style="1" customWidth="1"/>
    <col min="2561" max="2809" width="8.85546875" style="1"/>
    <col min="2810" max="2810" width="11.85546875" style="1" customWidth="1"/>
    <col min="2811" max="2811" width="15" style="1" customWidth="1"/>
    <col min="2812" max="2812" width="12.85546875" style="1" customWidth="1"/>
    <col min="2813" max="2813" width="13.5703125" style="1" customWidth="1"/>
    <col min="2814" max="2814" width="14.140625" style="1" customWidth="1"/>
    <col min="2815" max="2815" width="12.5703125" style="1" customWidth="1"/>
    <col min="2816" max="2816" width="13.28515625" style="1" customWidth="1"/>
    <col min="2817" max="3065" width="8.85546875" style="1"/>
    <col min="3066" max="3066" width="11.85546875" style="1" customWidth="1"/>
    <col min="3067" max="3067" width="15" style="1" customWidth="1"/>
    <col min="3068" max="3068" width="12.85546875" style="1" customWidth="1"/>
    <col min="3069" max="3069" width="13.5703125" style="1" customWidth="1"/>
    <col min="3070" max="3070" width="14.140625" style="1" customWidth="1"/>
    <col min="3071" max="3071" width="12.5703125" style="1" customWidth="1"/>
    <col min="3072" max="3072" width="13.28515625" style="1" customWidth="1"/>
    <col min="3073" max="3321" width="8.85546875" style="1"/>
    <col min="3322" max="3322" width="11.85546875" style="1" customWidth="1"/>
    <col min="3323" max="3323" width="15" style="1" customWidth="1"/>
    <col min="3324" max="3324" width="12.85546875" style="1" customWidth="1"/>
    <col min="3325" max="3325" width="13.5703125" style="1" customWidth="1"/>
    <col min="3326" max="3326" width="14.140625" style="1" customWidth="1"/>
    <col min="3327" max="3327" width="12.5703125" style="1" customWidth="1"/>
    <col min="3328" max="3328" width="13.28515625" style="1" customWidth="1"/>
    <col min="3329" max="3577" width="8.85546875" style="1"/>
    <col min="3578" max="3578" width="11.85546875" style="1" customWidth="1"/>
    <col min="3579" max="3579" width="15" style="1" customWidth="1"/>
    <col min="3580" max="3580" width="12.85546875" style="1" customWidth="1"/>
    <col min="3581" max="3581" width="13.5703125" style="1" customWidth="1"/>
    <col min="3582" max="3582" width="14.140625" style="1" customWidth="1"/>
    <col min="3583" max="3583" width="12.5703125" style="1" customWidth="1"/>
    <col min="3584" max="3584" width="13.28515625" style="1" customWidth="1"/>
    <col min="3585" max="3833" width="8.85546875" style="1"/>
    <col min="3834" max="3834" width="11.85546875" style="1" customWidth="1"/>
    <col min="3835" max="3835" width="15" style="1" customWidth="1"/>
    <col min="3836" max="3836" width="12.85546875" style="1" customWidth="1"/>
    <col min="3837" max="3837" width="13.5703125" style="1" customWidth="1"/>
    <col min="3838" max="3838" width="14.140625" style="1" customWidth="1"/>
    <col min="3839" max="3839" width="12.5703125" style="1" customWidth="1"/>
    <col min="3840" max="3840" width="13.28515625" style="1" customWidth="1"/>
    <col min="3841" max="4089" width="8.85546875" style="1"/>
    <col min="4090" max="4090" width="11.85546875" style="1" customWidth="1"/>
    <col min="4091" max="4091" width="15" style="1" customWidth="1"/>
    <col min="4092" max="4092" width="12.85546875" style="1" customWidth="1"/>
    <col min="4093" max="4093" width="13.5703125" style="1" customWidth="1"/>
    <col min="4094" max="4094" width="14.140625" style="1" customWidth="1"/>
    <col min="4095" max="4095" width="12.5703125" style="1" customWidth="1"/>
    <col min="4096" max="4096" width="13.28515625" style="1" customWidth="1"/>
    <col min="4097" max="4345" width="8.85546875" style="1"/>
    <col min="4346" max="4346" width="11.85546875" style="1" customWidth="1"/>
    <col min="4347" max="4347" width="15" style="1" customWidth="1"/>
    <col min="4348" max="4348" width="12.85546875" style="1" customWidth="1"/>
    <col min="4349" max="4349" width="13.5703125" style="1" customWidth="1"/>
    <col min="4350" max="4350" width="14.140625" style="1" customWidth="1"/>
    <col min="4351" max="4351" width="12.5703125" style="1" customWidth="1"/>
    <col min="4352" max="4352" width="13.28515625" style="1" customWidth="1"/>
    <col min="4353" max="4601" width="8.85546875" style="1"/>
    <col min="4602" max="4602" width="11.85546875" style="1" customWidth="1"/>
    <col min="4603" max="4603" width="15" style="1" customWidth="1"/>
    <col min="4604" max="4604" width="12.85546875" style="1" customWidth="1"/>
    <col min="4605" max="4605" width="13.5703125" style="1" customWidth="1"/>
    <col min="4606" max="4606" width="14.140625" style="1" customWidth="1"/>
    <col min="4607" max="4607" width="12.5703125" style="1" customWidth="1"/>
    <col min="4608" max="4608" width="13.28515625" style="1" customWidth="1"/>
    <col min="4609" max="4857" width="8.85546875" style="1"/>
    <col min="4858" max="4858" width="11.85546875" style="1" customWidth="1"/>
    <col min="4859" max="4859" width="15" style="1" customWidth="1"/>
    <col min="4860" max="4860" width="12.85546875" style="1" customWidth="1"/>
    <col min="4861" max="4861" width="13.5703125" style="1" customWidth="1"/>
    <col min="4862" max="4862" width="14.140625" style="1" customWidth="1"/>
    <col min="4863" max="4863" width="12.5703125" style="1" customWidth="1"/>
    <col min="4864" max="4864" width="13.28515625" style="1" customWidth="1"/>
    <col min="4865" max="5113" width="8.85546875" style="1"/>
    <col min="5114" max="5114" width="11.85546875" style="1" customWidth="1"/>
    <col min="5115" max="5115" width="15" style="1" customWidth="1"/>
    <col min="5116" max="5116" width="12.85546875" style="1" customWidth="1"/>
    <col min="5117" max="5117" width="13.5703125" style="1" customWidth="1"/>
    <col min="5118" max="5118" width="14.140625" style="1" customWidth="1"/>
    <col min="5119" max="5119" width="12.5703125" style="1" customWidth="1"/>
    <col min="5120" max="5120" width="13.28515625" style="1" customWidth="1"/>
    <col min="5121" max="5369" width="8.85546875" style="1"/>
    <col min="5370" max="5370" width="11.85546875" style="1" customWidth="1"/>
    <col min="5371" max="5371" width="15" style="1" customWidth="1"/>
    <col min="5372" max="5372" width="12.85546875" style="1" customWidth="1"/>
    <col min="5373" max="5373" width="13.5703125" style="1" customWidth="1"/>
    <col min="5374" max="5374" width="14.140625" style="1" customWidth="1"/>
    <col min="5375" max="5375" width="12.5703125" style="1" customWidth="1"/>
    <col min="5376" max="5376" width="13.28515625" style="1" customWidth="1"/>
    <col min="5377" max="5625" width="8.85546875" style="1"/>
    <col min="5626" max="5626" width="11.85546875" style="1" customWidth="1"/>
    <col min="5627" max="5627" width="15" style="1" customWidth="1"/>
    <col min="5628" max="5628" width="12.85546875" style="1" customWidth="1"/>
    <col min="5629" max="5629" width="13.5703125" style="1" customWidth="1"/>
    <col min="5630" max="5630" width="14.140625" style="1" customWidth="1"/>
    <col min="5631" max="5631" width="12.5703125" style="1" customWidth="1"/>
    <col min="5632" max="5632" width="13.28515625" style="1" customWidth="1"/>
    <col min="5633" max="5881" width="8.85546875" style="1"/>
    <col min="5882" max="5882" width="11.85546875" style="1" customWidth="1"/>
    <col min="5883" max="5883" width="15" style="1" customWidth="1"/>
    <col min="5884" max="5884" width="12.85546875" style="1" customWidth="1"/>
    <col min="5885" max="5885" width="13.5703125" style="1" customWidth="1"/>
    <col min="5886" max="5886" width="14.140625" style="1" customWidth="1"/>
    <col min="5887" max="5887" width="12.5703125" style="1" customWidth="1"/>
    <col min="5888" max="5888" width="13.28515625" style="1" customWidth="1"/>
    <col min="5889" max="6137" width="8.85546875" style="1"/>
    <col min="6138" max="6138" width="11.85546875" style="1" customWidth="1"/>
    <col min="6139" max="6139" width="15" style="1" customWidth="1"/>
    <col min="6140" max="6140" width="12.85546875" style="1" customWidth="1"/>
    <col min="6141" max="6141" width="13.5703125" style="1" customWidth="1"/>
    <col min="6142" max="6142" width="14.140625" style="1" customWidth="1"/>
    <col min="6143" max="6143" width="12.5703125" style="1" customWidth="1"/>
    <col min="6144" max="6144" width="13.28515625" style="1" customWidth="1"/>
    <col min="6145" max="6393" width="8.85546875" style="1"/>
    <col min="6394" max="6394" width="11.85546875" style="1" customWidth="1"/>
    <col min="6395" max="6395" width="15" style="1" customWidth="1"/>
    <col min="6396" max="6396" width="12.85546875" style="1" customWidth="1"/>
    <col min="6397" max="6397" width="13.5703125" style="1" customWidth="1"/>
    <col min="6398" max="6398" width="14.140625" style="1" customWidth="1"/>
    <col min="6399" max="6399" width="12.5703125" style="1" customWidth="1"/>
    <col min="6400" max="6400" width="13.28515625" style="1" customWidth="1"/>
    <col min="6401" max="6649" width="8.85546875" style="1"/>
    <col min="6650" max="6650" width="11.85546875" style="1" customWidth="1"/>
    <col min="6651" max="6651" width="15" style="1" customWidth="1"/>
    <col min="6652" max="6652" width="12.85546875" style="1" customWidth="1"/>
    <col min="6653" max="6653" width="13.5703125" style="1" customWidth="1"/>
    <col min="6654" max="6654" width="14.140625" style="1" customWidth="1"/>
    <col min="6655" max="6655" width="12.5703125" style="1" customWidth="1"/>
    <col min="6656" max="6656" width="13.28515625" style="1" customWidth="1"/>
    <col min="6657" max="6905" width="8.85546875" style="1"/>
    <col min="6906" max="6906" width="11.85546875" style="1" customWidth="1"/>
    <col min="6907" max="6907" width="15" style="1" customWidth="1"/>
    <col min="6908" max="6908" width="12.85546875" style="1" customWidth="1"/>
    <col min="6909" max="6909" width="13.5703125" style="1" customWidth="1"/>
    <col min="6910" max="6910" width="14.140625" style="1" customWidth="1"/>
    <col min="6911" max="6911" width="12.5703125" style="1" customWidth="1"/>
    <col min="6912" max="6912" width="13.28515625" style="1" customWidth="1"/>
    <col min="6913" max="7161" width="8.85546875" style="1"/>
    <col min="7162" max="7162" width="11.85546875" style="1" customWidth="1"/>
    <col min="7163" max="7163" width="15" style="1" customWidth="1"/>
    <col min="7164" max="7164" width="12.85546875" style="1" customWidth="1"/>
    <col min="7165" max="7165" width="13.5703125" style="1" customWidth="1"/>
    <col min="7166" max="7166" width="14.140625" style="1" customWidth="1"/>
    <col min="7167" max="7167" width="12.5703125" style="1" customWidth="1"/>
    <col min="7168" max="7168" width="13.28515625" style="1" customWidth="1"/>
    <col min="7169" max="7417" width="8.85546875" style="1"/>
    <col min="7418" max="7418" width="11.85546875" style="1" customWidth="1"/>
    <col min="7419" max="7419" width="15" style="1" customWidth="1"/>
    <col min="7420" max="7420" width="12.85546875" style="1" customWidth="1"/>
    <col min="7421" max="7421" width="13.5703125" style="1" customWidth="1"/>
    <col min="7422" max="7422" width="14.140625" style="1" customWidth="1"/>
    <col min="7423" max="7423" width="12.5703125" style="1" customWidth="1"/>
    <col min="7424" max="7424" width="13.28515625" style="1" customWidth="1"/>
    <col min="7425" max="7673" width="8.85546875" style="1"/>
    <col min="7674" max="7674" width="11.85546875" style="1" customWidth="1"/>
    <col min="7675" max="7675" width="15" style="1" customWidth="1"/>
    <col min="7676" max="7676" width="12.85546875" style="1" customWidth="1"/>
    <col min="7677" max="7677" width="13.5703125" style="1" customWidth="1"/>
    <col min="7678" max="7678" width="14.140625" style="1" customWidth="1"/>
    <col min="7679" max="7679" width="12.5703125" style="1" customWidth="1"/>
    <col min="7680" max="7680" width="13.28515625" style="1" customWidth="1"/>
    <col min="7681" max="7929" width="8.85546875" style="1"/>
    <col min="7930" max="7930" width="11.85546875" style="1" customWidth="1"/>
    <col min="7931" max="7931" width="15" style="1" customWidth="1"/>
    <col min="7932" max="7932" width="12.85546875" style="1" customWidth="1"/>
    <col min="7933" max="7933" width="13.5703125" style="1" customWidth="1"/>
    <col min="7934" max="7934" width="14.140625" style="1" customWidth="1"/>
    <col min="7935" max="7935" width="12.5703125" style="1" customWidth="1"/>
    <col min="7936" max="7936" width="13.28515625" style="1" customWidth="1"/>
    <col min="7937" max="8185" width="8.85546875" style="1"/>
    <col min="8186" max="8186" width="11.85546875" style="1" customWidth="1"/>
    <col min="8187" max="8187" width="15" style="1" customWidth="1"/>
    <col min="8188" max="8188" width="12.85546875" style="1" customWidth="1"/>
    <col min="8189" max="8189" width="13.5703125" style="1" customWidth="1"/>
    <col min="8190" max="8190" width="14.140625" style="1" customWidth="1"/>
    <col min="8191" max="8191" width="12.5703125" style="1" customWidth="1"/>
    <col min="8192" max="8192" width="13.28515625" style="1" customWidth="1"/>
    <col min="8193" max="8441" width="8.85546875" style="1"/>
    <col min="8442" max="8442" width="11.85546875" style="1" customWidth="1"/>
    <col min="8443" max="8443" width="15" style="1" customWidth="1"/>
    <col min="8444" max="8444" width="12.85546875" style="1" customWidth="1"/>
    <col min="8445" max="8445" width="13.5703125" style="1" customWidth="1"/>
    <col min="8446" max="8446" width="14.140625" style="1" customWidth="1"/>
    <col min="8447" max="8447" width="12.5703125" style="1" customWidth="1"/>
    <col min="8448" max="8448" width="13.28515625" style="1" customWidth="1"/>
    <col min="8449" max="8697" width="8.85546875" style="1"/>
    <col min="8698" max="8698" width="11.85546875" style="1" customWidth="1"/>
    <col min="8699" max="8699" width="15" style="1" customWidth="1"/>
    <col min="8700" max="8700" width="12.85546875" style="1" customWidth="1"/>
    <col min="8701" max="8701" width="13.5703125" style="1" customWidth="1"/>
    <col min="8702" max="8702" width="14.140625" style="1" customWidth="1"/>
    <col min="8703" max="8703" width="12.5703125" style="1" customWidth="1"/>
    <col min="8704" max="8704" width="13.28515625" style="1" customWidth="1"/>
    <col min="8705" max="8953" width="8.85546875" style="1"/>
    <col min="8954" max="8954" width="11.85546875" style="1" customWidth="1"/>
    <col min="8955" max="8955" width="15" style="1" customWidth="1"/>
    <col min="8956" max="8956" width="12.85546875" style="1" customWidth="1"/>
    <col min="8957" max="8957" width="13.5703125" style="1" customWidth="1"/>
    <col min="8958" max="8958" width="14.140625" style="1" customWidth="1"/>
    <col min="8959" max="8959" width="12.5703125" style="1" customWidth="1"/>
    <col min="8960" max="8960" width="13.28515625" style="1" customWidth="1"/>
    <col min="8961" max="9209" width="8.85546875" style="1"/>
    <col min="9210" max="9210" width="11.85546875" style="1" customWidth="1"/>
    <col min="9211" max="9211" width="15" style="1" customWidth="1"/>
    <col min="9212" max="9212" width="12.85546875" style="1" customWidth="1"/>
    <col min="9213" max="9213" width="13.5703125" style="1" customWidth="1"/>
    <col min="9214" max="9214" width="14.140625" style="1" customWidth="1"/>
    <col min="9215" max="9215" width="12.5703125" style="1" customWidth="1"/>
    <col min="9216" max="9216" width="13.28515625" style="1" customWidth="1"/>
    <col min="9217" max="9465" width="8.85546875" style="1"/>
    <col min="9466" max="9466" width="11.85546875" style="1" customWidth="1"/>
    <col min="9467" max="9467" width="15" style="1" customWidth="1"/>
    <col min="9468" max="9468" width="12.85546875" style="1" customWidth="1"/>
    <col min="9469" max="9469" width="13.5703125" style="1" customWidth="1"/>
    <col min="9470" max="9470" width="14.140625" style="1" customWidth="1"/>
    <col min="9471" max="9471" width="12.5703125" style="1" customWidth="1"/>
    <col min="9472" max="9472" width="13.28515625" style="1" customWidth="1"/>
    <col min="9473" max="9721" width="8.85546875" style="1"/>
    <col min="9722" max="9722" width="11.85546875" style="1" customWidth="1"/>
    <col min="9723" max="9723" width="15" style="1" customWidth="1"/>
    <col min="9724" max="9724" width="12.85546875" style="1" customWidth="1"/>
    <col min="9725" max="9725" width="13.5703125" style="1" customWidth="1"/>
    <col min="9726" max="9726" width="14.140625" style="1" customWidth="1"/>
    <col min="9727" max="9727" width="12.5703125" style="1" customWidth="1"/>
    <col min="9728" max="9728" width="13.28515625" style="1" customWidth="1"/>
    <col min="9729" max="9977" width="8.85546875" style="1"/>
    <col min="9978" max="9978" width="11.85546875" style="1" customWidth="1"/>
    <col min="9979" max="9979" width="15" style="1" customWidth="1"/>
    <col min="9980" max="9980" width="12.85546875" style="1" customWidth="1"/>
    <col min="9981" max="9981" width="13.5703125" style="1" customWidth="1"/>
    <col min="9982" max="9982" width="14.140625" style="1" customWidth="1"/>
    <col min="9983" max="9983" width="12.5703125" style="1" customWidth="1"/>
    <col min="9984" max="9984" width="13.28515625" style="1" customWidth="1"/>
    <col min="9985" max="10233" width="8.85546875" style="1"/>
    <col min="10234" max="10234" width="11.85546875" style="1" customWidth="1"/>
    <col min="10235" max="10235" width="15" style="1" customWidth="1"/>
    <col min="10236" max="10236" width="12.85546875" style="1" customWidth="1"/>
    <col min="10237" max="10237" width="13.5703125" style="1" customWidth="1"/>
    <col min="10238" max="10238" width="14.140625" style="1" customWidth="1"/>
    <col min="10239" max="10239" width="12.5703125" style="1" customWidth="1"/>
    <col min="10240" max="10240" width="13.28515625" style="1" customWidth="1"/>
    <col min="10241" max="10489" width="8.85546875" style="1"/>
    <col min="10490" max="10490" width="11.85546875" style="1" customWidth="1"/>
    <col min="10491" max="10491" width="15" style="1" customWidth="1"/>
    <col min="10492" max="10492" width="12.85546875" style="1" customWidth="1"/>
    <col min="10493" max="10493" width="13.5703125" style="1" customWidth="1"/>
    <col min="10494" max="10494" width="14.140625" style="1" customWidth="1"/>
    <col min="10495" max="10495" width="12.5703125" style="1" customWidth="1"/>
    <col min="10496" max="10496" width="13.28515625" style="1" customWidth="1"/>
    <col min="10497" max="10745" width="8.85546875" style="1"/>
    <col min="10746" max="10746" width="11.85546875" style="1" customWidth="1"/>
    <col min="10747" max="10747" width="15" style="1" customWidth="1"/>
    <col min="10748" max="10748" width="12.85546875" style="1" customWidth="1"/>
    <col min="10749" max="10749" width="13.5703125" style="1" customWidth="1"/>
    <col min="10750" max="10750" width="14.140625" style="1" customWidth="1"/>
    <col min="10751" max="10751" width="12.5703125" style="1" customWidth="1"/>
    <col min="10752" max="10752" width="13.28515625" style="1" customWidth="1"/>
    <col min="10753" max="11001" width="8.85546875" style="1"/>
    <col min="11002" max="11002" width="11.85546875" style="1" customWidth="1"/>
    <col min="11003" max="11003" width="15" style="1" customWidth="1"/>
    <col min="11004" max="11004" width="12.85546875" style="1" customWidth="1"/>
    <col min="11005" max="11005" width="13.5703125" style="1" customWidth="1"/>
    <col min="11006" max="11006" width="14.140625" style="1" customWidth="1"/>
    <col min="11007" max="11007" width="12.5703125" style="1" customWidth="1"/>
    <col min="11008" max="11008" width="13.28515625" style="1" customWidth="1"/>
    <col min="11009" max="11257" width="8.85546875" style="1"/>
    <col min="11258" max="11258" width="11.85546875" style="1" customWidth="1"/>
    <col min="11259" max="11259" width="15" style="1" customWidth="1"/>
    <col min="11260" max="11260" width="12.85546875" style="1" customWidth="1"/>
    <col min="11261" max="11261" width="13.5703125" style="1" customWidth="1"/>
    <col min="11262" max="11262" width="14.140625" style="1" customWidth="1"/>
    <col min="11263" max="11263" width="12.5703125" style="1" customWidth="1"/>
    <col min="11264" max="11264" width="13.28515625" style="1" customWidth="1"/>
    <col min="11265" max="11513" width="8.85546875" style="1"/>
    <col min="11514" max="11514" width="11.85546875" style="1" customWidth="1"/>
    <col min="11515" max="11515" width="15" style="1" customWidth="1"/>
    <col min="11516" max="11516" width="12.85546875" style="1" customWidth="1"/>
    <col min="11517" max="11517" width="13.5703125" style="1" customWidth="1"/>
    <col min="11518" max="11518" width="14.140625" style="1" customWidth="1"/>
    <col min="11519" max="11519" width="12.5703125" style="1" customWidth="1"/>
    <col min="11520" max="11520" width="13.28515625" style="1" customWidth="1"/>
    <col min="11521" max="11769" width="8.85546875" style="1"/>
    <col min="11770" max="11770" width="11.85546875" style="1" customWidth="1"/>
    <col min="11771" max="11771" width="15" style="1" customWidth="1"/>
    <col min="11772" max="11772" width="12.85546875" style="1" customWidth="1"/>
    <col min="11773" max="11773" width="13.5703125" style="1" customWidth="1"/>
    <col min="11774" max="11774" width="14.140625" style="1" customWidth="1"/>
    <col min="11775" max="11775" width="12.5703125" style="1" customWidth="1"/>
    <col min="11776" max="11776" width="13.28515625" style="1" customWidth="1"/>
    <col min="11777" max="12025" width="8.85546875" style="1"/>
    <col min="12026" max="12026" width="11.85546875" style="1" customWidth="1"/>
    <col min="12027" max="12027" width="15" style="1" customWidth="1"/>
    <col min="12028" max="12028" width="12.85546875" style="1" customWidth="1"/>
    <col min="12029" max="12029" width="13.5703125" style="1" customWidth="1"/>
    <col min="12030" max="12030" width="14.140625" style="1" customWidth="1"/>
    <col min="12031" max="12031" width="12.5703125" style="1" customWidth="1"/>
    <col min="12032" max="12032" width="13.28515625" style="1" customWidth="1"/>
    <col min="12033" max="12281" width="8.85546875" style="1"/>
    <col min="12282" max="12282" width="11.85546875" style="1" customWidth="1"/>
    <col min="12283" max="12283" width="15" style="1" customWidth="1"/>
    <col min="12284" max="12284" width="12.85546875" style="1" customWidth="1"/>
    <col min="12285" max="12285" width="13.5703125" style="1" customWidth="1"/>
    <col min="12286" max="12286" width="14.140625" style="1" customWidth="1"/>
    <col min="12287" max="12287" width="12.5703125" style="1" customWidth="1"/>
    <col min="12288" max="12288" width="13.28515625" style="1" customWidth="1"/>
    <col min="12289" max="12537" width="8.85546875" style="1"/>
    <col min="12538" max="12538" width="11.85546875" style="1" customWidth="1"/>
    <col min="12539" max="12539" width="15" style="1" customWidth="1"/>
    <col min="12540" max="12540" width="12.85546875" style="1" customWidth="1"/>
    <col min="12541" max="12541" width="13.5703125" style="1" customWidth="1"/>
    <col min="12542" max="12542" width="14.140625" style="1" customWidth="1"/>
    <col min="12543" max="12543" width="12.5703125" style="1" customWidth="1"/>
    <col min="12544" max="12544" width="13.28515625" style="1" customWidth="1"/>
    <col min="12545" max="12793" width="8.85546875" style="1"/>
    <col min="12794" max="12794" width="11.85546875" style="1" customWidth="1"/>
    <col min="12795" max="12795" width="15" style="1" customWidth="1"/>
    <col min="12796" max="12796" width="12.85546875" style="1" customWidth="1"/>
    <col min="12797" max="12797" width="13.5703125" style="1" customWidth="1"/>
    <col min="12798" max="12798" width="14.140625" style="1" customWidth="1"/>
    <col min="12799" max="12799" width="12.5703125" style="1" customWidth="1"/>
    <col min="12800" max="12800" width="13.28515625" style="1" customWidth="1"/>
    <col min="12801" max="13049" width="8.85546875" style="1"/>
    <col min="13050" max="13050" width="11.85546875" style="1" customWidth="1"/>
    <col min="13051" max="13051" width="15" style="1" customWidth="1"/>
    <col min="13052" max="13052" width="12.85546875" style="1" customWidth="1"/>
    <col min="13053" max="13053" width="13.5703125" style="1" customWidth="1"/>
    <col min="13054" max="13054" width="14.140625" style="1" customWidth="1"/>
    <col min="13055" max="13055" width="12.5703125" style="1" customWidth="1"/>
    <col min="13056" max="13056" width="13.28515625" style="1" customWidth="1"/>
    <col min="13057" max="13305" width="8.85546875" style="1"/>
    <col min="13306" max="13306" width="11.85546875" style="1" customWidth="1"/>
    <col min="13307" max="13307" width="15" style="1" customWidth="1"/>
    <col min="13308" max="13308" width="12.85546875" style="1" customWidth="1"/>
    <col min="13309" max="13309" width="13.5703125" style="1" customWidth="1"/>
    <col min="13310" max="13310" width="14.140625" style="1" customWidth="1"/>
    <col min="13311" max="13311" width="12.5703125" style="1" customWidth="1"/>
    <col min="13312" max="13312" width="13.28515625" style="1" customWidth="1"/>
    <col min="13313" max="13561" width="8.85546875" style="1"/>
    <col min="13562" max="13562" width="11.85546875" style="1" customWidth="1"/>
    <col min="13563" max="13563" width="15" style="1" customWidth="1"/>
    <col min="13564" max="13564" width="12.85546875" style="1" customWidth="1"/>
    <col min="13565" max="13565" width="13.5703125" style="1" customWidth="1"/>
    <col min="13566" max="13566" width="14.140625" style="1" customWidth="1"/>
    <col min="13567" max="13567" width="12.5703125" style="1" customWidth="1"/>
    <col min="13568" max="13568" width="13.28515625" style="1" customWidth="1"/>
    <col min="13569" max="13817" width="8.85546875" style="1"/>
    <col min="13818" max="13818" width="11.85546875" style="1" customWidth="1"/>
    <col min="13819" max="13819" width="15" style="1" customWidth="1"/>
    <col min="13820" max="13820" width="12.85546875" style="1" customWidth="1"/>
    <col min="13821" max="13821" width="13.5703125" style="1" customWidth="1"/>
    <col min="13822" max="13822" width="14.140625" style="1" customWidth="1"/>
    <col min="13823" max="13823" width="12.5703125" style="1" customWidth="1"/>
    <col min="13824" max="13824" width="13.28515625" style="1" customWidth="1"/>
    <col min="13825" max="14073" width="8.85546875" style="1"/>
    <col min="14074" max="14074" width="11.85546875" style="1" customWidth="1"/>
    <col min="14075" max="14075" width="15" style="1" customWidth="1"/>
    <col min="14076" max="14076" width="12.85546875" style="1" customWidth="1"/>
    <col min="14077" max="14077" width="13.5703125" style="1" customWidth="1"/>
    <col min="14078" max="14078" width="14.140625" style="1" customWidth="1"/>
    <col min="14079" max="14079" width="12.5703125" style="1" customWidth="1"/>
    <col min="14080" max="14080" width="13.28515625" style="1" customWidth="1"/>
    <col min="14081" max="14329" width="8.85546875" style="1"/>
    <col min="14330" max="14330" width="11.85546875" style="1" customWidth="1"/>
    <col min="14331" max="14331" width="15" style="1" customWidth="1"/>
    <col min="14332" max="14332" width="12.85546875" style="1" customWidth="1"/>
    <col min="14333" max="14333" width="13.5703125" style="1" customWidth="1"/>
    <col min="14334" max="14334" width="14.140625" style="1" customWidth="1"/>
    <col min="14335" max="14335" width="12.5703125" style="1" customWidth="1"/>
    <col min="14336" max="14336" width="13.28515625" style="1" customWidth="1"/>
    <col min="14337" max="14585" width="8.85546875" style="1"/>
    <col min="14586" max="14586" width="11.85546875" style="1" customWidth="1"/>
    <col min="14587" max="14587" width="15" style="1" customWidth="1"/>
    <col min="14588" max="14588" width="12.85546875" style="1" customWidth="1"/>
    <col min="14589" max="14589" width="13.5703125" style="1" customWidth="1"/>
    <col min="14590" max="14590" width="14.140625" style="1" customWidth="1"/>
    <col min="14591" max="14591" width="12.5703125" style="1" customWidth="1"/>
    <col min="14592" max="14592" width="13.28515625" style="1" customWidth="1"/>
    <col min="14593" max="14841" width="8.85546875" style="1"/>
    <col min="14842" max="14842" width="11.85546875" style="1" customWidth="1"/>
    <col min="14843" max="14843" width="15" style="1" customWidth="1"/>
    <col min="14844" max="14844" width="12.85546875" style="1" customWidth="1"/>
    <col min="14845" max="14845" width="13.5703125" style="1" customWidth="1"/>
    <col min="14846" max="14846" width="14.140625" style="1" customWidth="1"/>
    <col min="14847" max="14847" width="12.5703125" style="1" customWidth="1"/>
    <col min="14848" max="14848" width="13.28515625" style="1" customWidth="1"/>
    <col min="14849" max="15097" width="8.85546875" style="1"/>
    <col min="15098" max="15098" width="11.85546875" style="1" customWidth="1"/>
    <col min="15099" max="15099" width="15" style="1" customWidth="1"/>
    <col min="15100" max="15100" width="12.85546875" style="1" customWidth="1"/>
    <col min="15101" max="15101" width="13.5703125" style="1" customWidth="1"/>
    <col min="15102" max="15102" width="14.140625" style="1" customWidth="1"/>
    <col min="15103" max="15103" width="12.5703125" style="1" customWidth="1"/>
    <col min="15104" max="15104" width="13.28515625" style="1" customWidth="1"/>
    <col min="15105" max="15353" width="8.85546875" style="1"/>
    <col min="15354" max="15354" width="11.85546875" style="1" customWidth="1"/>
    <col min="15355" max="15355" width="15" style="1" customWidth="1"/>
    <col min="15356" max="15356" width="12.85546875" style="1" customWidth="1"/>
    <col min="15357" max="15357" width="13.5703125" style="1" customWidth="1"/>
    <col min="15358" max="15358" width="14.140625" style="1" customWidth="1"/>
    <col min="15359" max="15359" width="12.5703125" style="1" customWidth="1"/>
    <col min="15360" max="15360" width="13.28515625" style="1" customWidth="1"/>
    <col min="15361" max="15609" width="8.85546875" style="1"/>
    <col min="15610" max="15610" width="11.85546875" style="1" customWidth="1"/>
    <col min="15611" max="15611" width="15" style="1" customWidth="1"/>
    <col min="15612" max="15612" width="12.85546875" style="1" customWidth="1"/>
    <col min="15613" max="15613" width="13.5703125" style="1" customWidth="1"/>
    <col min="15614" max="15614" width="14.140625" style="1" customWidth="1"/>
    <col min="15615" max="15615" width="12.5703125" style="1" customWidth="1"/>
    <col min="15616" max="15616" width="13.28515625" style="1" customWidth="1"/>
    <col min="15617" max="15865" width="8.85546875" style="1"/>
    <col min="15866" max="15866" width="11.85546875" style="1" customWidth="1"/>
    <col min="15867" max="15867" width="15" style="1" customWidth="1"/>
    <col min="15868" max="15868" width="12.85546875" style="1" customWidth="1"/>
    <col min="15869" max="15869" width="13.5703125" style="1" customWidth="1"/>
    <col min="15870" max="15870" width="14.140625" style="1" customWidth="1"/>
    <col min="15871" max="15871" width="12.5703125" style="1" customWidth="1"/>
    <col min="15872" max="15872" width="13.28515625" style="1" customWidth="1"/>
    <col min="15873" max="16121" width="8.85546875" style="1"/>
    <col min="16122" max="16122" width="11.85546875" style="1" customWidth="1"/>
    <col min="16123" max="16123" width="15" style="1" customWidth="1"/>
    <col min="16124" max="16124" width="12.85546875" style="1" customWidth="1"/>
    <col min="16125" max="16125" width="13.5703125" style="1" customWidth="1"/>
    <col min="16126" max="16126" width="14.140625" style="1" customWidth="1"/>
    <col min="16127" max="16127" width="12.5703125" style="1" customWidth="1"/>
    <col min="16128" max="16128" width="13.28515625" style="1" customWidth="1"/>
    <col min="16129" max="16384" width="8.85546875" style="1"/>
  </cols>
  <sheetData>
    <row r="1" spans="1:3" ht="60" customHeight="1" x14ac:dyDescent="0.2">
      <c r="B1" s="21" t="s">
        <v>53</v>
      </c>
    </row>
    <row r="3" spans="1:3" ht="20.100000000000001" customHeight="1" thickBot="1" x14ac:dyDescent="0.35">
      <c r="A3" s="20" t="s">
        <v>41</v>
      </c>
      <c r="B3" s="3"/>
      <c r="C3" s="3"/>
    </row>
    <row r="4" spans="1:3" ht="20.100000000000001" customHeight="1" thickTop="1" thickBot="1" x14ac:dyDescent="0.25">
      <c r="A4" s="4" t="s">
        <v>4</v>
      </c>
      <c r="B4" s="25" t="s">
        <v>49</v>
      </c>
      <c r="C4" s="26" t="s">
        <v>50</v>
      </c>
    </row>
    <row r="5" spans="1:3" ht="20.100000000000001" customHeight="1" thickTop="1" x14ac:dyDescent="0.2">
      <c r="A5" s="27" t="s">
        <v>30</v>
      </c>
      <c r="B5" s="46">
        <v>44916.5</v>
      </c>
      <c r="C5" s="47">
        <v>44917.5</v>
      </c>
    </row>
    <row r="6" spans="1:3" ht="20.100000000000001" customHeight="1" x14ac:dyDescent="0.2">
      <c r="A6" s="28" t="s">
        <v>31</v>
      </c>
      <c r="B6" s="48">
        <v>9</v>
      </c>
      <c r="C6" s="49">
        <v>9</v>
      </c>
    </row>
    <row r="7" spans="1:3" ht="20.100000000000001" customHeight="1" x14ac:dyDescent="0.2">
      <c r="A7" s="28"/>
      <c r="B7" s="61"/>
      <c r="C7" s="62"/>
    </row>
    <row r="8" spans="1:3" ht="20.100000000000001" customHeight="1" x14ac:dyDescent="0.2">
      <c r="A8" s="28" t="s">
        <v>32</v>
      </c>
      <c r="B8" s="69">
        <v>174310.639</v>
      </c>
      <c r="C8" s="70"/>
    </row>
    <row r="9" spans="1:3" ht="20.100000000000001" customHeight="1" x14ac:dyDescent="0.2">
      <c r="A9" s="29" t="s">
        <v>33</v>
      </c>
      <c r="B9" s="50">
        <v>170592.88500000001</v>
      </c>
      <c r="C9" s="51">
        <v>170495.14199999999</v>
      </c>
    </row>
    <row r="10" spans="1:3" ht="20.100000000000001" customHeight="1" x14ac:dyDescent="0.2">
      <c r="A10" s="29" t="s">
        <v>51</v>
      </c>
      <c r="B10" s="69">
        <v>151.72</v>
      </c>
      <c r="C10" s="73"/>
    </row>
    <row r="11" spans="1:3" ht="20.100000000000001" customHeight="1" x14ac:dyDescent="0.2">
      <c r="A11" s="29" t="s">
        <v>36</v>
      </c>
      <c r="B11" s="69">
        <v>74.05</v>
      </c>
      <c r="C11" s="73"/>
    </row>
    <row r="12" spans="1:3" ht="20.100000000000001" customHeight="1" x14ac:dyDescent="0.2">
      <c r="A12" s="29"/>
      <c r="B12" s="63"/>
      <c r="C12" s="64"/>
    </row>
    <row r="13" spans="1:3" ht="20.100000000000001" customHeight="1" x14ac:dyDescent="0.2">
      <c r="A13" s="29" t="s">
        <v>1</v>
      </c>
      <c r="B13" s="15">
        <v>-159.1</v>
      </c>
      <c r="C13" s="18">
        <v>-159.1</v>
      </c>
    </row>
    <row r="14" spans="1:3" ht="20.100000000000001" customHeight="1" x14ac:dyDescent="0.2">
      <c r="A14" s="29" t="s">
        <v>2</v>
      </c>
      <c r="B14" s="15">
        <v>-159</v>
      </c>
      <c r="C14" s="18">
        <v>-158.80000000000001</v>
      </c>
    </row>
    <row r="15" spans="1:3" ht="20.100000000000001" customHeight="1" x14ac:dyDescent="0.2">
      <c r="A15" s="29" t="s">
        <v>3</v>
      </c>
      <c r="B15" s="15">
        <v>119.6</v>
      </c>
      <c r="C15" s="18">
        <v>118.8</v>
      </c>
    </row>
    <row r="16" spans="1:3" ht="20.100000000000001" customHeight="1" x14ac:dyDescent="0.2">
      <c r="A16" s="29"/>
      <c r="B16" s="63"/>
      <c r="C16" s="64"/>
    </row>
    <row r="17" spans="1:3" ht="20.100000000000001" customHeight="1" x14ac:dyDescent="0.2">
      <c r="A17" s="5" t="s">
        <v>34</v>
      </c>
      <c r="B17" s="13">
        <v>-159.5</v>
      </c>
      <c r="C17" s="16">
        <v>-159.5</v>
      </c>
    </row>
    <row r="18" spans="1:3" ht="20.100000000000001" customHeight="1" x14ac:dyDescent="0.2">
      <c r="A18" s="5" t="s">
        <v>35</v>
      </c>
      <c r="B18" s="14">
        <v>0.44140000000000001</v>
      </c>
      <c r="C18" s="17">
        <v>0.44140000000000001</v>
      </c>
    </row>
    <row r="19" spans="1:3" ht="20.100000000000001" customHeight="1" x14ac:dyDescent="0.2">
      <c r="A19" s="5"/>
      <c r="B19" s="65"/>
      <c r="C19" s="66"/>
    </row>
    <row r="20" spans="1:3" ht="20.100000000000001" customHeight="1" x14ac:dyDescent="0.2">
      <c r="A20" s="6" t="s">
        <v>60</v>
      </c>
      <c r="B20" s="15">
        <v>94.17</v>
      </c>
      <c r="C20" s="18">
        <v>94.17</v>
      </c>
    </row>
    <row r="21" spans="1:3" ht="20.100000000000001" customHeight="1" x14ac:dyDescent="0.2">
      <c r="A21" s="6" t="s">
        <v>61</v>
      </c>
      <c r="B21" s="15">
        <v>4.1100000000000003</v>
      </c>
      <c r="C21" s="18">
        <v>4.1100000000000003</v>
      </c>
    </row>
    <row r="22" spans="1:3" s="11" customFormat="1" ht="20.100000000000001" customHeight="1" x14ac:dyDescent="0.2">
      <c r="A22" s="6" t="s">
        <v>62</v>
      </c>
      <c r="B22" s="15">
        <v>1.06</v>
      </c>
      <c r="C22" s="18">
        <v>1.06</v>
      </c>
    </row>
    <row r="23" spans="1:3" ht="20.100000000000001" customHeight="1" x14ac:dyDescent="0.2">
      <c r="A23" s="6" t="s">
        <v>63</v>
      </c>
      <c r="B23" s="15">
        <v>0.2</v>
      </c>
      <c r="C23" s="18">
        <v>0.2</v>
      </c>
    </row>
    <row r="24" spans="1:3" ht="20.100000000000001" customHeight="1" x14ac:dyDescent="0.2">
      <c r="A24" s="6" t="s">
        <v>64</v>
      </c>
      <c r="B24" s="15">
        <v>0.25</v>
      </c>
      <c r="C24" s="18">
        <v>0.25</v>
      </c>
    </row>
    <row r="25" spans="1:3" ht="20.100000000000001" customHeight="1" x14ac:dyDescent="0.2">
      <c r="A25" s="6" t="s">
        <v>65</v>
      </c>
      <c r="B25" s="15">
        <v>0.04</v>
      </c>
      <c r="C25" s="18">
        <v>0.04</v>
      </c>
    </row>
    <row r="26" spans="1:3" ht="20.100000000000001" customHeight="1" x14ac:dyDescent="0.2">
      <c r="A26" s="6" t="s">
        <v>66</v>
      </c>
      <c r="B26" s="15">
        <v>0.01</v>
      </c>
      <c r="C26" s="18">
        <v>0.01</v>
      </c>
    </row>
    <row r="27" spans="1:3" ht="20.100000000000001" customHeight="1" x14ac:dyDescent="0.2">
      <c r="A27" s="6" t="s">
        <v>67</v>
      </c>
      <c r="B27" s="15">
        <v>0</v>
      </c>
      <c r="C27" s="18">
        <v>0</v>
      </c>
    </row>
    <row r="28" spans="1:3" ht="20.100000000000001" customHeight="1" x14ac:dyDescent="0.2">
      <c r="A28" s="6" t="s">
        <v>68</v>
      </c>
      <c r="B28" s="15">
        <v>0.16</v>
      </c>
      <c r="C28" s="18">
        <v>0.16</v>
      </c>
    </row>
    <row r="29" spans="1:3" ht="20.100000000000001" customHeight="1" thickBot="1" x14ac:dyDescent="0.25">
      <c r="A29" s="9" t="s">
        <v>0</v>
      </c>
      <c r="B29" s="10">
        <f>SUM(B20:B28)</f>
        <v>100.00000000000001</v>
      </c>
      <c r="C29" s="19">
        <f>SUM(C20:C28)</f>
        <v>100.00000000000001</v>
      </c>
    </row>
    <row r="30" spans="1:3" ht="20.100000000000001" customHeight="1" thickTop="1" x14ac:dyDescent="0.2"/>
    <row r="31" spans="1:3" ht="20.100000000000001" customHeight="1" thickBot="1" x14ac:dyDescent="0.35">
      <c r="A31" s="20" t="s">
        <v>48</v>
      </c>
      <c r="B31" s="31"/>
      <c r="C31" s="32"/>
    </row>
    <row r="32" spans="1:3" ht="20.100000000000001" customHeight="1" thickTop="1" thickBot="1" x14ac:dyDescent="0.25">
      <c r="A32" s="4" t="s">
        <v>4</v>
      </c>
      <c r="B32" s="25" t="s">
        <v>8</v>
      </c>
      <c r="C32" s="26" t="s">
        <v>9</v>
      </c>
    </row>
    <row r="33" spans="1:3" ht="20.100000000000001" customHeight="1" thickTop="1" x14ac:dyDescent="0.2">
      <c r="A33" s="29" t="s">
        <v>38</v>
      </c>
      <c r="B33" s="74">
        <f>(C5-B5)-(C6-B6)/24</f>
        <v>1</v>
      </c>
      <c r="C33" s="75"/>
    </row>
    <row r="34" spans="1:3" ht="20.100000000000001" hidden="1" customHeight="1" x14ac:dyDescent="0.2">
      <c r="A34" s="29" t="s">
        <v>70</v>
      </c>
      <c r="B34" s="33">
        <f>(0.427*B20/100)+(0.54*B21/100)+(0.583*B22/100)+(0.596*B23/100)+(0.6*B24/100)+(0.6209*B25/100)+(0.6209*B26/100)+(0.664*B27/100)+(0.8084*B28/100)</f>
        <v>0.43477559000000005</v>
      </c>
      <c r="C34" s="34">
        <f t="shared" ref="C34" si="0">(0.427*C20/100)+(0.54*C21/100)+(0.583*C22/100)+(0.596*C23/100)+(0.6*C24/100)+(0.6209*C25/100)+(0.6209*C26/100)+(0.664*C27/100)+(0.8084*C28/100)</f>
        <v>0.43477559000000005</v>
      </c>
    </row>
    <row r="35" spans="1:3" ht="20.100000000000001" customHeight="1" x14ac:dyDescent="0.2">
      <c r="A35" s="29" t="s">
        <v>52</v>
      </c>
      <c r="B35" s="71">
        <f>B10</f>
        <v>151.72</v>
      </c>
      <c r="C35" s="72"/>
    </row>
    <row r="36" spans="1:3" ht="20.100000000000001" customHeight="1" x14ac:dyDescent="0.2">
      <c r="A36" s="29" t="s">
        <v>43</v>
      </c>
      <c r="B36" s="35">
        <f>B35/B33</f>
        <v>151.72</v>
      </c>
      <c r="C36" s="36">
        <f>B36/B8*100</f>
        <v>8.7040011367292391E-2</v>
      </c>
    </row>
    <row r="37" spans="1:3" ht="20.100000000000001" customHeight="1" x14ac:dyDescent="0.2">
      <c r="A37" s="29" t="s">
        <v>55</v>
      </c>
      <c r="B37" s="71">
        <f>B35+B11</f>
        <v>225.76999999999998</v>
      </c>
      <c r="C37" s="72"/>
    </row>
    <row r="38" spans="1:3" ht="20.100000000000001" customHeight="1" x14ac:dyDescent="0.2">
      <c r="A38" s="29" t="s">
        <v>40</v>
      </c>
      <c r="B38" s="35">
        <f>B37/B33</f>
        <v>225.76999999999998</v>
      </c>
      <c r="C38" s="36">
        <f>B38/B8*100</f>
        <v>0.12952164095962035</v>
      </c>
    </row>
    <row r="39" spans="1:3" ht="20.100000000000001" customHeight="1" x14ac:dyDescent="0.2">
      <c r="A39" s="29" t="s">
        <v>56</v>
      </c>
      <c r="B39" s="71">
        <f>B61-C61+B11</f>
        <v>171.47139609574225</v>
      </c>
      <c r="C39" s="72"/>
    </row>
    <row r="40" spans="1:3" ht="20.100000000000001" customHeight="1" x14ac:dyDescent="0.2">
      <c r="A40" s="29" t="s">
        <v>42</v>
      </c>
      <c r="B40" s="35">
        <f>B39/B33</f>
        <v>171.47139609574225</v>
      </c>
      <c r="C40" s="36">
        <f>B40/B8*100</f>
        <v>9.8371159144073961E-2</v>
      </c>
    </row>
    <row r="41" spans="1:3" ht="20.100000000000001" customHeight="1" x14ac:dyDescent="0.2">
      <c r="A41" s="29" t="s">
        <v>57</v>
      </c>
      <c r="B41" s="71">
        <f>B57-C57+B11</f>
        <v>171.6689943815407</v>
      </c>
      <c r="C41" s="72"/>
    </row>
    <row r="42" spans="1:3" ht="20.100000000000001" customHeight="1" x14ac:dyDescent="0.2">
      <c r="A42" s="29" t="s">
        <v>44</v>
      </c>
      <c r="B42" s="35">
        <f>B41/B33</f>
        <v>171.6689943815407</v>
      </c>
      <c r="C42" s="36">
        <f>B42/B8*100</f>
        <v>9.8484518998028972E-2</v>
      </c>
    </row>
    <row r="43" spans="1:3" ht="20.100000000000001" customHeight="1" x14ac:dyDescent="0.2">
      <c r="A43" s="29"/>
      <c r="B43" s="33"/>
      <c r="C43" s="34"/>
    </row>
    <row r="44" spans="1:3" ht="20.100000000000001" customHeight="1" x14ac:dyDescent="0.2">
      <c r="A44" s="29" t="s">
        <v>14</v>
      </c>
      <c r="B44" s="33">
        <f>(16.042*B20/100)+(30.069*B21/100)+(44.096*B22/100)+(58.122*B23/100)+(58.122*B24/100)+(72.149*B25/100)+(72.149*B26/100)+(86.175*B27/100)+(28.013*B28/100)</f>
        <v>17.152449200000007</v>
      </c>
      <c r="C44" s="34">
        <f>(16.042*C20/100)+(30.069*C21/100)+(44.096*C22/100)+(58.122*C23/100)+(58.122*C24/100)+(72.149*C25/100)+(72.149*C26/100)+(86.175*C27/100)+(28.013*C28/100)</f>
        <v>17.152449200000007</v>
      </c>
    </row>
    <row r="45" spans="1:3" ht="20.100000000000001" customHeight="1" x14ac:dyDescent="0.2">
      <c r="A45" s="29"/>
      <c r="B45" s="33"/>
      <c r="C45" s="34"/>
    </row>
    <row r="46" spans="1:3" ht="20.100000000000001" customHeight="1" x14ac:dyDescent="0.2">
      <c r="A46" s="29" t="s">
        <v>27</v>
      </c>
      <c r="B46" s="33">
        <f>B18+0.0014*(B17-B13)</f>
        <v>0.44084000000000001</v>
      </c>
      <c r="C46" s="34">
        <f>C18+0.0014*(C17-C13)</f>
        <v>0.44084000000000001</v>
      </c>
    </row>
    <row r="47" spans="1:3" ht="20.100000000000001" customHeight="1" x14ac:dyDescent="0.2">
      <c r="A47" s="29" t="s">
        <v>24</v>
      </c>
      <c r="B47" s="33">
        <f>B18</f>
        <v>0.44140000000000001</v>
      </c>
      <c r="C47" s="34">
        <f>C18</f>
        <v>0.44140000000000001</v>
      </c>
    </row>
    <row r="48" spans="1:3" ht="20.100000000000001" customHeight="1" x14ac:dyDescent="0.2">
      <c r="A48" s="29" t="s">
        <v>23</v>
      </c>
      <c r="B48" s="37">
        <f>(B44/23.6448)*(288.15/(273.15+B14))*B15/101325</f>
        <v>2.1614628335051831E-3</v>
      </c>
      <c r="C48" s="38">
        <f>(C44/23.6448)*(288.15/(273.15+C14))*C15/101325</f>
        <v>2.143249741846123E-3</v>
      </c>
    </row>
    <row r="49" spans="1:5" ht="20.100000000000001" customHeight="1" x14ac:dyDescent="0.2">
      <c r="B49" s="39"/>
      <c r="C49" s="40"/>
    </row>
    <row r="50" spans="1:5" ht="20.100000000000001" customHeight="1" x14ac:dyDescent="0.2">
      <c r="A50" s="29" t="s">
        <v>18</v>
      </c>
      <c r="B50" s="41">
        <f>B9*B46</f>
        <v>75204.167423400009</v>
      </c>
      <c r="C50" s="42">
        <f>C9*C46</f>
        <v>75161.078399279999</v>
      </c>
    </row>
    <row r="51" spans="1:5" ht="20.100000000000001" customHeight="1" x14ac:dyDescent="0.2">
      <c r="A51" s="29" t="s">
        <v>17</v>
      </c>
      <c r="B51" s="41">
        <f>B9*B18</f>
        <v>75299.699439000004</v>
      </c>
      <c r="C51" s="42">
        <f>C9*C18</f>
        <v>75256.555678799996</v>
      </c>
    </row>
    <row r="52" spans="1:5" ht="20.100000000000001" customHeight="1" x14ac:dyDescent="0.2">
      <c r="A52" s="29" t="s">
        <v>13</v>
      </c>
      <c r="B52" s="41">
        <f>(B8-B9)*B48</f>
        <v>8.0357870951151984</v>
      </c>
      <c r="C52" s="42">
        <f>(B8-C9)*C48</f>
        <v>8.1775629602646625</v>
      </c>
    </row>
    <row r="53" spans="1:5" ht="20.100000000000001" customHeight="1" x14ac:dyDescent="0.2">
      <c r="A53" s="29" t="s">
        <v>19</v>
      </c>
      <c r="B53" s="41">
        <f>B50+B52</f>
        <v>75212.203210495121</v>
      </c>
      <c r="C53" s="42">
        <f>C50+C52</f>
        <v>75169.255962240262</v>
      </c>
    </row>
    <row r="54" spans="1:5" ht="20.100000000000001" customHeight="1" x14ac:dyDescent="0.2">
      <c r="A54" s="29" t="s">
        <v>20</v>
      </c>
      <c r="B54" s="41">
        <f>B51+B52</f>
        <v>75307.735226095116</v>
      </c>
      <c r="C54" s="42">
        <f t="shared" ref="C54" si="1">C51+C52</f>
        <v>75264.733241760259</v>
      </c>
    </row>
    <row r="55" spans="1:5" ht="20.100000000000001" customHeight="1" x14ac:dyDescent="0.2">
      <c r="A55" s="29"/>
      <c r="B55" s="39"/>
      <c r="C55" s="43"/>
    </row>
    <row r="56" spans="1:5" ht="20.100000000000001" customHeight="1" x14ac:dyDescent="0.2">
      <c r="A56" s="29" t="s">
        <v>25</v>
      </c>
      <c r="B56" s="41">
        <f>B50/B46</f>
        <v>170592.88500000001</v>
      </c>
      <c r="C56" s="42">
        <f>C9</f>
        <v>170495.14199999999</v>
      </c>
      <c r="E56" s="24"/>
    </row>
    <row r="57" spans="1:5" ht="20.100000000000001" customHeight="1" x14ac:dyDescent="0.2">
      <c r="A57" s="29" t="s">
        <v>21</v>
      </c>
      <c r="B57" s="41">
        <f>B50/B47</f>
        <v>170376.45542229273</v>
      </c>
      <c r="C57" s="42">
        <f t="shared" ref="C57" si="2">C50/C47</f>
        <v>170278.83642791118</v>
      </c>
      <c r="E57" s="24"/>
    </row>
    <row r="58" spans="1:5" ht="20.100000000000001" customHeight="1" x14ac:dyDescent="0.2">
      <c r="A58" s="29" t="s">
        <v>37</v>
      </c>
      <c r="B58" s="41">
        <f>B56-B57</f>
        <v>216.4295777072839</v>
      </c>
      <c r="C58" s="42">
        <f>C56-C57</f>
        <v>216.30557208880782</v>
      </c>
    </row>
    <row r="59" spans="1:5" ht="20.100000000000001" customHeight="1" x14ac:dyDescent="0.2">
      <c r="A59" s="29"/>
      <c r="B59" s="41"/>
      <c r="C59" s="42"/>
    </row>
    <row r="60" spans="1:5" ht="20.100000000000001" customHeight="1" x14ac:dyDescent="0.2">
      <c r="A60" s="29" t="s">
        <v>15</v>
      </c>
      <c r="B60" s="41">
        <f>B52/B46</f>
        <v>18.228352906077486</v>
      </c>
      <c r="C60" s="42">
        <f>C52/C46</f>
        <v>18.549956810327245</v>
      </c>
    </row>
    <row r="61" spans="1:5" ht="20.100000000000001" customHeight="1" x14ac:dyDescent="0.2">
      <c r="A61" s="29" t="s">
        <v>28</v>
      </c>
      <c r="B61" s="41">
        <f>B56+B60</f>
        <v>170611.11335290608</v>
      </c>
      <c r="C61" s="42">
        <f t="shared" ref="C61" si="3">C56+C60</f>
        <v>170513.69195681033</v>
      </c>
    </row>
    <row r="62" spans="1:5" ht="20.100000000000001" customHeight="1" thickBot="1" x14ac:dyDescent="0.25">
      <c r="A62" s="44"/>
      <c r="B62" s="10"/>
      <c r="C62" s="45"/>
    </row>
    <row r="63" spans="1:5" ht="20.100000000000001" customHeight="1" thickTop="1" x14ac:dyDescent="0.2">
      <c r="A63" s="22" t="s">
        <v>71</v>
      </c>
    </row>
    <row r="64" spans="1:5" ht="20.100000000000001" customHeight="1" x14ac:dyDescent="0.2">
      <c r="A64" s="3"/>
    </row>
    <row r="65" spans="1:1" ht="20.100000000000001" customHeight="1" x14ac:dyDescent="0.2">
      <c r="A65" s="23"/>
    </row>
    <row r="66" spans="1:1" ht="20.100000000000001" customHeight="1" x14ac:dyDescent="0.2">
      <c r="A66" s="3"/>
    </row>
  </sheetData>
  <sheetProtection sheet="1" objects="1" scenarios="1"/>
  <mergeCells count="8">
    <mergeCell ref="B39:C39"/>
    <mergeCell ref="B41:C41"/>
    <mergeCell ref="B8:C8"/>
    <mergeCell ref="B10:C10"/>
    <mergeCell ref="B11:C11"/>
    <mergeCell ref="B33:C33"/>
    <mergeCell ref="B35:C35"/>
    <mergeCell ref="B37:C37"/>
  </mergeCells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6ED"/>
  </sheetPr>
  <dimension ref="A1:E50"/>
  <sheetViews>
    <sheetView showGridLines="0" workbookViewId="0">
      <pane ySplit="1" topLeftCell="A2" activePane="bottomLeft" state="frozen"/>
      <selection pane="bottomLeft" activeCell="B5" sqref="B5"/>
    </sheetView>
  </sheetViews>
  <sheetFormatPr defaultRowHeight="20.100000000000001" customHeight="1" x14ac:dyDescent="0.2"/>
  <cols>
    <col min="1" max="1" width="35.7109375" style="1" customWidth="1"/>
    <col min="2" max="5" width="30.5703125" style="1" customWidth="1"/>
    <col min="6" max="236" width="8.85546875" style="1"/>
    <col min="237" max="237" width="11.85546875" style="1" customWidth="1"/>
    <col min="238" max="238" width="15" style="1" customWidth="1"/>
    <col min="239" max="239" width="12.85546875" style="1" customWidth="1"/>
    <col min="240" max="240" width="13.5703125" style="1" customWidth="1"/>
    <col min="241" max="241" width="14.140625" style="1" customWidth="1"/>
    <col min="242" max="242" width="12.5703125" style="1" customWidth="1"/>
    <col min="243" max="243" width="13.28515625" style="1" customWidth="1"/>
    <col min="244" max="492" width="8.85546875" style="1"/>
    <col min="493" max="493" width="11.85546875" style="1" customWidth="1"/>
    <col min="494" max="494" width="15" style="1" customWidth="1"/>
    <col min="495" max="495" width="12.85546875" style="1" customWidth="1"/>
    <col min="496" max="496" width="13.5703125" style="1" customWidth="1"/>
    <col min="497" max="497" width="14.140625" style="1" customWidth="1"/>
    <col min="498" max="498" width="12.5703125" style="1" customWidth="1"/>
    <col min="499" max="499" width="13.28515625" style="1" customWidth="1"/>
    <col min="500" max="748" width="8.85546875" style="1"/>
    <col min="749" max="749" width="11.85546875" style="1" customWidth="1"/>
    <col min="750" max="750" width="15" style="1" customWidth="1"/>
    <col min="751" max="751" width="12.85546875" style="1" customWidth="1"/>
    <col min="752" max="752" width="13.5703125" style="1" customWidth="1"/>
    <col min="753" max="753" width="14.140625" style="1" customWidth="1"/>
    <col min="754" max="754" width="12.5703125" style="1" customWidth="1"/>
    <col min="755" max="755" width="13.28515625" style="1" customWidth="1"/>
    <col min="756" max="1004" width="8.85546875" style="1"/>
    <col min="1005" max="1005" width="11.85546875" style="1" customWidth="1"/>
    <col min="1006" max="1006" width="15" style="1" customWidth="1"/>
    <col min="1007" max="1007" width="12.85546875" style="1" customWidth="1"/>
    <col min="1008" max="1008" width="13.5703125" style="1" customWidth="1"/>
    <col min="1009" max="1009" width="14.140625" style="1" customWidth="1"/>
    <col min="1010" max="1010" width="12.5703125" style="1" customWidth="1"/>
    <col min="1011" max="1011" width="13.28515625" style="1" customWidth="1"/>
    <col min="1012" max="1260" width="8.85546875" style="1"/>
    <col min="1261" max="1261" width="11.85546875" style="1" customWidth="1"/>
    <col min="1262" max="1262" width="15" style="1" customWidth="1"/>
    <col min="1263" max="1263" width="12.85546875" style="1" customWidth="1"/>
    <col min="1264" max="1264" width="13.5703125" style="1" customWidth="1"/>
    <col min="1265" max="1265" width="14.140625" style="1" customWidth="1"/>
    <col min="1266" max="1266" width="12.5703125" style="1" customWidth="1"/>
    <col min="1267" max="1267" width="13.28515625" style="1" customWidth="1"/>
    <col min="1268" max="1516" width="8.85546875" style="1"/>
    <col min="1517" max="1517" width="11.85546875" style="1" customWidth="1"/>
    <col min="1518" max="1518" width="15" style="1" customWidth="1"/>
    <col min="1519" max="1519" width="12.85546875" style="1" customWidth="1"/>
    <col min="1520" max="1520" width="13.5703125" style="1" customWidth="1"/>
    <col min="1521" max="1521" width="14.140625" style="1" customWidth="1"/>
    <col min="1522" max="1522" width="12.5703125" style="1" customWidth="1"/>
    <col min="1523" max="1523" width="13.28515625" style="1" customWidth="1"/>
    <col min="1524" max="1772" width="8.85546875" style="1"/>
    <col min="1773" max="1773" width="11.85546875" style="1" customWidth="1"/>
    <col min="1774" max="1774" width="15" style="1" customWidth="1"/>
    <col min="1775" max="1775" width="12.85546875" style="1" customWidth="1"/>
    <col min="1776" max="1776" width="13.5703125" style="1" customWidth="1"/>
    <col min="1777" max="1777" width="14.140625" style="1" customWidth="1"/>
    <col min="1778" max="1778" width="12.5703125" style="1" customWidth="1"/>
    <col min="1779" max="1779" width="13.28515625" style="1" customWidth="1"/>
    <col min="1780" max="2028" width="8.85546875" style="1"/>
    <col min="2029" max="2029" width="11.85546875" style="1" customWidth="1"/>
    <col min="2030" max="2030" width="15" style="1" customWidth="1"/>
    <col min="2031" max="2031" width="12.85546875" style="1" customWidth="1"/>
    <col min="2032" max="2032" width="13.5703125" style="1" customWidth="1"/>
    <col min="2033" max="2033" width="14.140625" style="1" customWidth="1"/>
    <col min="2034" max="2034" width="12.5703125" style="1" customWidth="1"/>
    <col min="2035" max="2035" width="13.28515625" style="1" customWidth="1"/>
    <col min="2036" max="2284" width="8.85546875" style="1"/>
    <col min="2285" max="2285" width="11.85546875" style="1" customWidth="1"/>
    <col min="2286" max="2286" width="15" style="1" customWidth="1"/>
    <col min="2287" max="2287" width="12.85546875" style="1" customWidth="1"/>
    <col min="2288" max="2288" width="13.5703125" style="1" customWidth="1"/>
    <col min="2289" max="2289" width="14.140625" style="1" customWidth="1"/>
    <col min="2290" max="2290" width="12.5703125" style="1" customWidth="1"/>
    <col min="2291" max="2291" width="13.28515625" style="1" customWidth="1"/>
    <col min="2292" max="2540" width="8.85546875" style="1"/>
    <col min="2541" max="2541" width="11.85546875" style="1" customWidth="1"/>
    <col min="2542" max="2542" width="15" style="1" customWidth="1"/>
    <col min="2543" max="2543" width="12.85546875" style="1" customWidth="1"/>
    <col min="2544" max="2544" width="13.5703125" style="1" customWidth="1"/>
    <col min="2545" max="2545" width="14.140625" style="1" customWidth="1"/>
    <col min="2546" max="2546" width="12.5703125" style="1" customWidth="1"/>
    <col min="2547" max="2547" width="13.28515625" style="1" customWidth="1"/>
    <col min="2548" max="2796" width="8.85546875" style="1"/>
    <col min="2797" max="2797" width="11.85546875" style="1" customWidth="1"/>
    <col min="2798" max="2798" width="15" style="1" customWidth="1"/>
    <col min="2799" max="2799" width="12.85546875" style="1" customWidth="1"/>
    <col min="2800" max="2800" width="13.5703125" style="1" customWidth="1"/>
    <col min="2801" max="2801" width="14.140625" style="1" customWidth="1"/>
    <col min="2802" max="2802" width="12.5703125" style="1" customWidth="1"/>
    <col min="2803" max="2803" width="13.28515625" style="1" customWidth="1"/>
    <col min="2804" max="3052" width="8.85546875" style="1"/>
    <col min="3053" max="3053" width="11.85546875" style="1" customWidth="1"/>
    <col min="3054" max="3054" width="15" style="1" customWidth="1"/>
    <col min="3055" max="3055" width="12.85546875" style="1" customWidth="1"/>
    <col min="3056" max="3056" width="13.5703125" style="1" customWidth="1"/>
    <col min="3057" max="3057" width="14.140625" style="1" customWidth="1"/>
    <col min="3058" max="3058" width="12.5703125" style="1" customWidth="1"/>
    <col min="3059" max="3059" width="13.28515625" style="1" customWidth="1"/>
    <col min="3060" max="3308" width="8.85546875" style="1"/>
    <col min="3309" max="3309" width="11.85546875" style="1" customWidth="1"/>
    <col min="3310" max="3310" width="15" style="1" customWidth="1"/>
    <col min="3311" max="3311" width="12.85546875" style="1" customWidth="1"/>
    <col min="3312" max="3312" width="13.5703125" style="1" customWidth="1"/>
    <col min="3313" max="3313" width="14.140625" style="1" customWidth="1"/>
    <col min="3314" max="3314" width="12.5703125" style="1" customWidth="1"/>
    <col min="3315" max="3315" width="13.28515625" style="1" customWidth="1"/>
    <col min="3316" max="3564" width="8.85546875" style="1"/>
    <col min="3565" max="3565" width="11.85546875" style="1" customWidth="1"/>
    <col min="3566" max="3566" width="15" style="1" customWidth="1"/>
    <col min="3567" max="3567" width="12.85546875" style="1" customWidth="1"/>
    <col min="3568" max="3568" width="13.5703125" style="1" customWidth="1"/>
    <col min="3569" max="3569" width="14.140625" style="1" customWidth="1"/>
    <col min="3570" max="3570" width="12.5703125" style="1" customWidth="1"/>
    <col min="3571" max="3571" width="13.28515625" style="1" customWidth="1"/>
    <col min="3572" max="3820" width="8.85546875" style="1"/>
    <col min="3821" max="3821" width="11.85546875" style="1" customWidth="1"/>
    <col min="3822" max="3822" width="15" style="1" customWidth="1"/>
    <col min="3823" max="3823" width="12.85546875" style="1" customWidth="1"/>
    <col min="3824" max="3824" width="13.5703125" style="1" customWidth="1"/>
    <col min="3825" max="3825" width="14.140625" style="1" customWidth="1"/>
    <col min="3826" max="3826" width="12.5703125" style="1" customWidth="1"/>
    <col min="3827" max="3827" width="13.28515625" style="1" customWidth="1"/>
    <col min="3828" max="4076" width="8.85546875" style="1"/>
    <col min="4077" max="4077" width="11.85546875" style="1" customWidth="1"/>
    <col min="4078" max="4078" width="15" style="1" customWidth="1"/>
    <col min="4079" max="4079" width="12.85546875" style="1" customWidth="1"/>
    <col min="4080" max="4080" width="13.5703125" style="1" customWidth="1"/>
    <col min="4081" max="4081" width="14.140625" style="1" customWidth="1"/>
    <col min="4082" max="4082" width="12.5703125" style="1" customWidth="1"/>
    <col min="4083" max="4083" width="13.28515625" style="1" customWidth="1"/>
    <col min="4084" max="4332" width="8.85546875" style="1"/>
    <col min="4333" max="4333" width="11.85546875" style="1" customWidth="1"/>
    <col min="4334" max="4334" width="15" style="1" customWidth="1"/>
    <col min="4335" max="4335" width="12.85546875" style="1" customWidth="1"/>
    <col min="4336" max="4336" width="13.5703125" style="1" customWidth="1"/>
    <col min="4337" max="4337" width="14.140625" style="1" customWidth="1"/>
    <col min="4338" max="4338" width="12.5703125" style="1" customWidth="1"/>
    <col min="4339" max="4339" width="13.28515625" style="1" customWidth="1"/>
    <col min="4340" max="4588" width="8.85546875" style="1"/>
    <col min="4589" max="4589" width="11.85546875" style="1" customWidth="1"/>
    <col min="4590" max="4590" width="15" style="1" customWidth="1"/>
    <col min="4591" max="4591" width="12.85546875" style="1" customWidth="1"/>
    <col min="4592" max="4592" width="13.5703125" style="1" customWidth="1"/>
    <col min="4593" max="4593" width="14.140625" style="1" customWidth="1"/>
    <col min="4594" max="4594" width="12.5703125" style="1" customWidth="1"/>
    <col min="4595" max="4595" width="13.28515625" style="1" customWidth="1"/>
    <col min="4596" max="4844" width="8.85546875" style="1"/>
    <col min="4845" max="4845" width="11.85546875" style="1" customWidth="1"/>
    <col min="4846" max="4846" width="15" style="1" customWidth="1"/>
    <col min="4847" max="4847" width="12.85546875" style="1" customWidth="1"/>
    <col min="4848" max="4848" width="13.5703125" style="1" customWidth="1"/>
    <col min="4849" max="4849" width="14.140625" style="1" customWidth="1"/>
    <col min="4850" max="4850" width="12.5703125" style="1" customWidth="1"/>
    <col min="4851" max="4851" width="13.28515625" style="1" customWidth="1"/>
    <col min="4852" max="5100" width="8.85546875" style="1"/>
    <col min="5101" max="5101" width="11.85546875" style="1" customWidth="1"/>
    <col min="5102" max="5102" width="15" style="1" customWidth="1"/>
    <col min="5103" max="5103" width="12.85546875" style="1" customWidth="1"/>
    <col min="5104" max="5104" width="13.5703125" style="1" customWidth="1"/>
    <col min="5105" max="5105" width="14.140625" style="1" customWidth="1"/>
    <col min="5106" max="5106" width="12.5703125" style="1" customWidth="1"/>
    <col min="5107" max="5107" width="13.28515625" style="1" customWidth="1"/>
    <col min="5108" max="5356" width="8.85546875" style="1"/>
    <col min="5357" max="5357" width="11.85546875" style="1" customWidth="1"/>
    <col min="5358" max="5358" width="15" style="1" customWidth="1"/>
    <col min="5359" max="5359" width="12.85546875" style="1" customWidth="1"/>
    <col min="5360" max="5360" width="13.5703125" style="1" customWidth="1"/>
    <col min="5361" max="5361" width="14.140625" style="1" customWidth="1"/>
    <col min="5362" max="5362" width="12.5703125" style="1" customWidth="1"/>
    <col min="5363" max="5363" width="13.28515625" style="1" customWidth="1"/>
    <col min="5364" max="5612" width="8.85546875" style="1"/>
    <col min="5613" max="5613" width="11.85546875" style="1" customWidth="1"/>
    <col min="5614" max="5614" width="15" style="1" customWidth="1"/>
    <col min="5615" max="5615" width="12.85546875" style="1" customWidth="1"/>
    <col min="5616" max="5616" width="13.5703125" style="1" customWidth="1"/>
    <col min="5617" max="5617" width="14.140625" style="1" customWidth="1"/>
    <col min="5618" max="5618" width="12.5703125" style="1" customWidth="1"/>
    <col min="5619" max="5619" width="13.28515625" style="1" customWidth="1"/>
    <col min="5620" max="5868" width="8.85546875" style="1"/>
    <col min="5869" max="5869" width="11.85546875" style="1" customWidth="1"/>
    <col min="5870" max="5870" width="15" style="1" customWidth="1"/>
    <col min="5871" max="5871" width="12.85546875" style="1" customWidth="1"/>
    <col min="5872" max="5872" width="13.5703125" style="1" customWidth="1"/>
    <col min="5873" max="5873" width="14.140625" style="1" customWidth="1"/>
    <col min="5874" max="5874" width="12.5703125" style="1" customWidth="1"/>
    <col min="5875" max="5875" width="13.28515625" style="1" customWidth="1"/>
    <col min="5876" max="6124" width="8.85546875" style="1"/>
    <col min="6125" max="6125" width="11.85546875" style="1" customWidth="1"/>
    <col min="6126" max="6126" width="15" style="1" customWidth="1"/>
    <col min="6127" max="6127" width="12.85546875" style="1" customWidth="1"/>
    <col min="6128" max="6128" width="13.5703125" style="1" customWidth="1"/>
    <col min="6129" max="6129" width="14.140625" style="1" customWidth="1"/>
    <col min="6130" max="6130" width="12.5703125" style="1" customWidth="1"/>
    <col min="6131" max="6131" width="13.28515625" style="1" customWidth="1"/>
    <col min="6132" max="6380" width="8.85546875" style="1"/>
    <col min="6381" max="6381" width="11.85546875" style="1" customWidth="1"/>
    <col min="6382" max="6382" width="15" style="1" customWidth="1"/>
    <col min="6383" max="6383" width="12.85546875" style="1" customWidth="1"/>
    <col min="6384" max="6384" width="13.5703125" style="1" customWidth="1"/>
    <col min="6385" max="6385" width="14.140625" style="1" customWidth="1"/>
    <col min="6386" max="6386" width="12.5703125" style="1" customWidth="1"/>
    <col min="6387" max="6387" width="13.28515625" style="1" customWidth="1"/>
    <col min="6388" max="6636" width="8.85546875" style="1"/>
    <col min="6637" max="6637" width="11.85546875" style="1" customWidth="1"/>
    <col min="6638" max="6638" width="15" style="1" customWidth="1"/>
    <col min="6639" max="6639" width="12.85546875" style="1" customWidth="1"/>
    <col min="6640" max="6640" width="13.5703125" style="1" customWidth="1"/>
    <col min="6641" max="6641" width="14.140625" style="1" customWidth="1"/>
    <col min="6642" max="6642" width="12.5703125" style="1" customWidth="1"/>
    <col min="6643" max="6643" width="13.28515625" style="1" customWidth="1"/>
    <col min="6644" max="6892" width="8.85546875" style="1"/>
    <col min="6893" max="6893" width="11.85546875" style="1" customWidth="1"/>
    <col min="6894" max="6894" width="15" style="1" customWidth="1"/>
    <col min="6895" max="6895" width="12.85546875" style="1" customWidth="1"/>
    <col min="6896" max="6896" width="13.5703125" style="1" customWidth="1"/>
    <col min="6897" max="6897" width="14.140625" style="1" customWidth="1"/>
    <col min="6898" max="6898" width="12.5703125" style="1" customWidth="1"/>
    <col min="6899" max="6899" width="13.28515625" style="1" customWidth="1"/>
    <col min="6900" max="7148" width="8.85546875" style="1"/>
    <col min="7149" max="7149" width="11.85546875" style="1" customWidth="1"/>
    <col min="7150" max="7150" width="15" style="1" customWidth="1"/>
    <col min="7151" max="7151" width="12.85546875" style="1" customWidth="1"/>
    <col min="7152" max="7152" width="13.5703125" style="1" customWidth="1"/>
    <col min="7153" max="7153" width="14.140625" style="1" customWidth="1"/>
    <col min="7154" max="7154" width="12.5703125" style="1" customWidth="1"/>
    <col min="7155" max="7155" width="13.28515625" style="1" customWidth="1"/>
    <col min="7156" max="7404" width="8.85546875" style="1"/>
    <col min="7405" max="7405" width="11.85546875" style="1" customWidth="1"/>
    <col min="7406" max="7406" width="15" style="1" customWidth="1"/>
    <col min="7407" max="7407" width="12.85546875" style="1" customWidth="1"/>
    <col min="7408" max="7408" width="13.5703125" style="1" customWidth="1"/>
    <col min="7409" max="7409" width="14.140625" style="1" customWidth="1"/>
    <col min="7410" max="7410" width="12.5703125" style="1" customWidth="1"/>
    <col min="7411" max="7411" width="13.28515625" style="1" customWidth="1"/>
    <col min="7412" max="7660" width="8.85546875" style="1"/>
    <col min="7661" max="7661" width="11.85546875" style="1" customWidth="1"/>
    <col min="7662" max="7662" width="15" style="1" customWidth="1"/>
    <col min="7663" max="7663" width="12.85546875" style="1" customWidth="1"/>
    <col min="7664" max="7664" width="13.5703125" style="1" customWidth="1"/>
    <col min="7665" max="7665" width="14.140625" style="1" customWidth="1"/>
    <col min="7666" max="7666" width="12.5703125" style="1" customWidth="1"/>
    <col min="7667" max="7667" width="13.28515625" style="1" customWidth="1"/>
    <col min="7668" max="7916" width="8.85546875" style="1"/>
    <col min="7917" max="7917" width="11.85546875" style="1" customWidth="1"/>
    <col min="7918" max="7918" width="15" style="1" customWidth="1"/>
    <col min="7919" max="7919" width="12.85546875" style="1" customWidth="1"/>
    <col min="7920" max="7920" width="13.5703125" style="1" customWidth="1"/>
    <col min="7921" max="7921" width="14.140625" style="1" customWidth="1"/>
    <col min="7922" max="7922" width="12.5703125" style="1" customWidth="1"/>
    <col min="7923" max="7923" width="13.28515625" style="1" customWidth="1"/>
    <col min="7924" max="8172" width="8.85546875" style="1"/>
    <col min="8173" max="8173" width="11.85546875" style="1" customWidth="1"/>
    <col min="8174" max="8174" width="15" style="1" customWidth="1"/>
    <col min="8175" max="8175" width="12.85546875" style="1" customWidth="1"/>
    <col min="8176" max="8176" width="13.5703125" style="1" customWidth="1"/>
    <col min="8177" max="8177" width="14.140625" style="1" customWidth="1"/>
    <col min="8178" max="8178" width="12.5703125" style="1" customWidth="1"/>
    <col min="8179" max="8179" width="13.28515625" style="1" customWidth="1"/>
    <col min="8180" max="8428" width="8.85546875" style="1"/>
    <col min="8429" max="8429" width="11.85546875" style="1" customWidth="1"/>
    <col min="8430" max="8430" width="15" style="1" customWidth="1"/>
    <col min="8431" max="8431" width="12.85546875" style="1" customWidth="1"/>
    <col min="8432" max="8432" width="13.5703125" style="1" customWidth="1"/>
    <col min="8433" max="8433" width="14.140625" style="1" customWidth="1"/>
    <col min="8434" max="8434" width="12.5703125" style="1" customWidth="1"/>
    <col min="8435" max="8435" width="13.28515625" style="1" customWidth="1"/>
    <col min="8436" max="8684" width="8.85546875" style="1"/>
    <col min="8685" max="8685" width="11.85546875" style="1" customWidth="1"/>
    <col min="8686" max="8686" width="15" style="1" customWidth="1"/>
    <col min="8687" max="8687" width="12.85546875" style="1" customWidth="1"/>
    <col min="8688" max="8688" width="13.5703125" style="1" customWidth="1"/>
    <col min="8689" max="8689" width="14.140625" style="1" customWidth="1"/>
    <col min="8690" max="8690" width="12.5703125" style="1" customWidth="1"/>
    <col min="8691" max="8691" width="13.28515625" style="1" customWidth="1"/>
    <col min="8692" max="8940" width="8.85546875" style="1"/>
    <col min="8941" max="8941" width="11.85546875" style="1" customWidth="1"/>
    <col min="8942" max="8942" width="15" style="1" customWidth="1"/>
    <col min="8943" max="8943" width="12.85546875" style="1" customWidth="1"/>
    <col min="8944" max="8944" width="13.5703125" style="1" customWidth="1"/>
    <col min="8945" max="8945" width="14.140625" style="1" customWidth="1"/>
    <col min="8946" max="8946" width="12.5703125" style="1" customWidth="1"/>
    <col min="8947" max="8947" width="13.28515625" style="1" customWidth="1"/>
    <col min="8948" max="9196" width="8.85546875" style="1"/>
    <col min="9197" max="9197" width="11.85546875" style="1" customWidth="1"/>
    <col min="9198" max="9198" width="15" style="1" customWidth="1"/>
    <col min="9199" max="9199" width="12.85546875" style="1" customWidth="1"/>
    <col min="9200" max="9200" width="13.5703125" style="1" customWidth="1"/>
    <col min="9201" max="9201" width="14.140625" style="1" customWidth="1"/>
    <col min="9202" max="9202" width="12.5703125" style="1" customWidth="1"/>
    <col min="9203" max="9203" width="13.28515625" style="1" customWidth="1"/>
    <col min="9204" max="9452" width="8.85546875" style="1"/>
    <col min="9453" max="9453" width="11.85546875" style="1" customWidth="1"/>
    <col min="9454" max="9454" width="15" style="1" customWidth="1"/>
    <col min="9455" max="9455" width="12.85546875" style="1" customWidth="1"/>
    <col min="9456" max="9456" width="13.5703125" style="1" customWidth="1"/>
    <col min="9457" max="9457" width="14.140625" style="1" customWidth="1"/>
    <col min="9458" max="9458" width="12.5703125" style="1" customWidth="1"/>
    <col min="9459" max="9459" width="13.28515625" style="1" customWidth="1"/>
    <col min="9460" max="9708" width="8.85546875" style="1"/>
    <col min="9709" max="9709" width="11.85546875" style="1" customWidth="1"/>
    <col min="9710" max="9710" width="15" style="1" customWidth="1"/>
    <col min="9711" max="9711" width="12.85546875" style="1" customWidth="1"/>
    <col min="9712" max="9712" width="13.5703125" style="1" customWidth="1"/>
    <col min="9713" max="9713" width="14.140625" style="1" customWidth="1"/>
    <col min="9714" max="9714" width="12.5703125" style="1" customWidth="1"/>
    <col min="9715" max="9715" width="13.28515625" style="1" customWidth="1"/>
    <col min="9716" max="9964" width="8.85546875" style="1"/>
    <col min="9965" max="9965" width="11.85546875" style="1" customWidth="1"/>
    <col min="9966" max="9966" width="15" style="1" customWidth="1"/>
    <col min="9967" max="9967" width="12.85546875" style="1" customWidth="1"/>
    <col min="9968" max="9968" width="13.5703125" style="1" customWidth="1"/>
    <col min="9969" max="9969" width="14.140625" style="1" customWidth="1"/>
    <col min="9970" max="9970" width="12.5703125" style="1" customWidth="1"/>
    <col min="9971" max="9971" width="13.28515625" style="1" customWidth="1"/>
    <col min="9972" max="10220" width="8.85546875" style="1"/>
    <col min="10221" max="10221" width="11.85546875" style="1" customWidth="1"/>
    <col min="10222" max="10222" width="15" style="1" customWidth="1"/>
    <col min="10223" max="10223" width="12.85546875" style="1" customWidth="1"/>
    <col min="10224" max="10224" width="13.5703125" style="1" customWidth="1"/>
    <col min="10225" max="10225" width="14.140625" style="1" customWidth="1"/>
    <col min="10226" max="10226" width="12.5703125" style="1" customWidth="1"/>
    <col min="10227" max="10227" width="13.28515625" style="1" customWidth="1"/>
    <col min="10228" max="10476" width="8.85546875" style="1"/>
    <col min="10477" max="10477" width="11.85546875" style="1" customWidth="1"/>
    <col min="10478" max="10478" width="15" style="1" customWidth="1"/>
    <col min="10479" max="10479" width="12.85546875" style="1" customWidth="1"/>
    <col min="10480" max="10480" width="13.5703125" style="1" customWidth="1"/>
    <col min="10481" max="10481" width="14.140625" style="1" customWidth="1"/>
    <col min="10482" max="10482" width="12.5703125" style="1" customWidth="1"/>
    <col min="10483" max="10483" width="13.28515625" style="1" customWidth="1"/>
    <col min="10484" max="10732" width="8.85546875" style="1"/>
    <col min="10733" max="10733" width="11.85546875" style="1" customWidth="1"/>
    <col min="10734" max="10734" width="15" style="1" customWidth="1"/>
    <col min="10735" max="10735" width="12.85546875" style="1" customWidth="1"/>
    <col min="10736" max="10736" width="13.5703125" style="1" customWidth="1"/>
    <col min="10737" max="10737" width="14.140625" style="1" customWidth="1"/>
    <col min="10738" max="10738" width="12.5703125" style="1" customWidth="1"/>
    <col min="10739" max="10739" width="13.28515625" style="1" customWidth="1"/>
    <col min="10740" max="10988" width="8.85546875" style="1"/>
    <col min="10989" max="10989" width="11.85546875" style="1" customWidth="1"/>
    <col min="10990" max="10990" width="15" style="1" customWidth="1"/>
    <col min="10991" max="10991" width="12.85546875" style="1" customWidth="1"/>
    <col min="10992" max="10992" width="13.5703125" style="1" customWidth="1"/>
    <col min="10993" max="10993" width="14.140625" style="1" customWidth="1"/>
    <col min="10994" max="10994" width="12.5703125" style="1" customWidth="1"/>
    <col min="10995" max="10995" width="13.28515625" style="1" customWidth="1"/>
    <col min="10996" max="11244" width="8.85546875" style="1"/>
    <col min="11245" max="11245" width="11.85546875" style="1" customWidth="1"/>
    <col min="11246" max="11246" width="15" style="1" customWidth="1"/>
    <col min="11247" max="11247" width="12.85546875" style="1" customWidth="1"/>
    <col min="11248" max="11248" width="13.5703125" style="1" customWidth="1"/>
    <col min="11249" max="11249" width="14.140625" style="1" customWidth="1"/>
    <col min="11250" max="11250" width="12.5703125" style="1" customWidth="1"/>
    <col min="11251" max="11251" width="13.28515625" style="1" customWidth="1"/>
    <col min="11252" max="11500" width="8.85546875" style="1"/>
    <col min="11501" max="11501" width="11.85546875" style="1" customWidth="1"/>
    <col min="11502" max="11502" width="15" style="1" customWidth="1"/>
    <col min="11503" max="11503" width="12.85546875" style="1" customWidth="1"/>
    <col min="11504" max="11504" width="13.5703125" style="1" customWidth="1"/>
    <col min="11505" max="11505" width="14.140625" style="1" customWidth="1"/>
    <col min="11506" max="11506" width="12.5703125" style="1" customWidth="1"/>
    <col min="11507" max="11507" width="13.28515625" style="1" customWidth="1"/>
    <col min="11508" max="11756" width="8.85546875" style="1"/>
    <col min="11757" max="11757" width="11.85546875" style="1" customWidth="1"/>
    <col min="11758" max="11758" width="15" style="1" customWidth="1"/>
    <col min="11759" max="11759" width="12.85546875" style="1" customWidth="1"/>
    <col min="11760" max="11760" width="13.5703125" style="1" customWidth="1"/>
    <col min="11761" max="11761" width="14.140625" style="1" customWidth="1"/>
    <col min="11762" max="11762" width="12.5703125" style="1" customWidth="1"/>
    <col min="11763" max="11763" width="13.28515625" style="1" customWidth="1"/>
    <col min="11764" max="12012" width="8.85546875" style="1"/>
    <col min="12013" max="12013" width="11.85546875" style="1" customWidth="1"/>
    <col min="12014" max="12014" width="15" style="1" customWidth="1"/>
    <col min="12015" max="12015" width="12.85546875" style="1" customWidth="1"/>
    <col min="12016" max="12016" width="13.5703125" style="1" customWidth="1"/>
    <col min="12017" max="12017" width="14.140625" style="1" customWidth="1"/>
    <col min="12018" max="12018" width="12.5703125" style="1" customWidth="1"/>
    <col min="12019" max="12019" width="13.28515625" style="1" customWidth="1"/>
    <col min="12020" max="12268" width="8.85546875" style="1"/>
    <col min="12269" max="12269" width="11.85546875" style="1" customWidth="1"/>
    <col min="12270" max="12270" width="15" style="1" customWidth="1"/>
    <col min="12271" max="12271" width="12.85546875" style="1" customWidth="1"/>
    <col min="12272" max="12272" width="13.5703125" style="1" customWidth="1"/>
    <col min="12273" max="12273" width="14.140625" style="1" customWidth="1"/>
    <col min="12274" max="12274" width="12.5703125" style="1" customWidth="1"/>
    <col min="12275" max="12275" width="13.28515625" style="1" customWidth="1"/>
    <col min="12276" max="12524" width="8.85546875" style="1"/>
    <col min="12525" max="12525" width="11.85546875" style="1" customWidth="1"/>
    <col min="12526" max="12526" width="15" style="1" customWidth="1"/>
    <col min="12527" max="12527" width="12.85546875" style="1" customWidth="1"/>
    <col min="12528" max="12528" width="13.5703125" style="1" customWidth="1"/>
    <col min="12529" max="12529" width="14.140625" style="1" customWidth="1"/>
    <col min="12530" max="12530" width="12.5703125" style="1" customWidth="1"/>
    <col min="12531" max="12531" width="13.28515625" style="1" customWidth="1"/>
    <col min="12532" max="12780" width="8.85546875" style="1"/>
    <col min="12781" max="12781" width="11.85546875" style="1" customWidth="1"/>
    <col min="12782" max="12782" width="15" style="1" customWidth="1"/>
    <col min="12783" max="12783" width="12.85546875" style="1" customWidth="1"/>
    <col min="12784" max="12784" width="13.5703125" style="1" customWidth="1"/>
    <col min="12785" max="12785" width="14.140625" style="1" customWidth="1"/>
    <col min="12786" max="12786" width="12.5703125" style="1" customWidth="1"/>
    <col min="12787" max="12787" width="13.28515625" style="1" customWidth="1"/>
    <col min="12788" max="13036" width="8.85546875" style="1"/>
    <col min="13037" max="13037" width="11.85546875" style="1" customWidth="1"/>
    <col min="13038" max="13038" width="15" style="1" customWidth="1"/>
    <col min="13039" max="13039" width="12.85546875" style="1" customWidth="1"/>
    <col min="13040" max="13040" width="13.5703125" style="1" customWidth="1"/>
    <col min="13041" max="13041" width="14.140625" style="1" customWidth="1"/>
    <col min="13042" max="13042" width="12.5703125" style="1" customWidth="1"/>
    <col min="13043" max="13043" width="13.28515625" style="1" customWidth="1"/>
    <col min="13044" max="13292" width="8.85546875" style="1"/>
    <col min="13293" max="13293" width="11.85546875" style="1" customWidth="1"/>
    <col min="13294" max="13294" width="15" style="1" customWidth="1"/>
    <col min="13295" max="13295" width="12.85546875" style="1" customWidth="1"/>
    <col min="13296" max="13296" width="13.5703125" style="1" customWidth="1"/>
    <col min="13297" max="13297" width="14.140625" style="1" customWidth="1"/>
    <col min="13298" max="13298" width="12.5703125" style="1" customWidth="1"/>
    <col min="13299" max="13299" width="13.28515625" style="1" customWidth="1"/>
    <col min="13300" max="13548" width="8.85546875" style="1"/>
    <col min="13549" max="13549" width="11.85546875" style="1" customWidth="1"/>
    <col min="13550" max="13550" width="15" style="1" customWidth="1"/>
    <col min="13551" max="13551" width="12.85546875" style="1" customWidth="1"/>
    <col min="13552" max="13552" width="13.5703125" style="1" customWidth="1"/>
    <col min="13553" max="13553" width="14.140625" style="1" customWidth="1"/>
    <col min="13554" max="13554" width="12.5703125" style="1" customWidth="1"/>
    <col min="13555" max="13555" width="13.28515625" style="1" customWidth="1"/>
    <col min="13556" max="13804" width="8.85546875" style="1"/>
    <col min="13805" max="13805" width="11.85546875" style="1" customWidth="1"/>
    <col min="13806" max="13806" width="15" style="1" customWidth="1"/>
    <col min="13807" max="13807" width="12.85546875" style="1" customWidth="1"/>
    <col min="13808" max="13808" width="13.5703125" style="1" customWidth="1"/>
    <col min="13809" max="13809" width="14.140625" style="1" customWidth="1"/>
    <col min="13810" max="13810" width="12.5703125" style="1" customWidth="1"/>
    <col min="13811" max="13811" width="13.28515625" style="1" customWidth="1"/>
    <col min="13812" max="14060" width="8.85546875" style="1"/>
    <col min="14061" max="14061" width="11.85546875" style="1" customWidth="1"/>
    <col min="14062" max="14062" width="15" style="1" customWidth="1"/>
    <col min="14063" max="14063" width="12.85546875" style="1" customWidth="1"/>
    <col min="14064" max="14064" width="13.5703125" style="1" customWidth="1"/>
    <col min="14065" max="14065" width="14.140625" style="1" customWidth="1"/>
    <col min="14066" max="14066" width="12.5703125" style="1" customWidth="1"/>
    <col min="14067" max="14067" width="13.28515625" style="1" customWidth="1"/>
    <col min="14068" max="14316" width="8.85546875" style="1"/>
    <col min="14317" max="14317" width="11.85546875" style="1" customWidth="1"/>
    <col min="14318" max="14318" width="15" style="1" customWidth="1"/>
    <col min="14319" max="14319" width="12.85546875" style="1" customWidth="1"/>
    <col min="14320" max="14320" width="13.5703125" style="1" customWidth="1"/>
    <col min="14321" max="14321" width="14.140625" style="1" customWidth="1"/>
    <col min="14322" max="14322" width="12.5703125" style="1" customWidth="1"/>
    <col min="14323" max="14323" width="13.28515625" style="1" customWidth="1"/>
    <col min="14324" max="14572" width="8.85546875" style="1"/>
    <col min="14573" max="14573" width="11.85546875" style="1" customWidth="1"/>
    <col min="14574" max="14574" width="15" style="1" customWidth="1"/>
    <col min="14575" max="14575" width="12.85546875" style="1" customWidth="1"/>
    <col min="14576" max="14576" width="13.5703125" style="1" customWidth="1"/>
    <col min="14577" max="14577" width="14.140625" style="1" customWidth="1"/>
    <col min="14578" max="14578" width="12.5703125" style="1" customWidth="1"/>
    <col min="14579" max="14579" width="13.28515625" style="1" customWidth="1"/>
    <col min="14580" max="14828" width="8.85546875" style="1"/>
    <col min="14829" max="14829" width="11.85546875" style="1" customWidth="1"/>
    <col min="14830" max="14830" width="15" style="1" customWidth="1"/>
    <col min="14831" max="14831" width="12.85546875" style="1" customWidth="1"/>
    <col min="14832" max="14832" width="13.5703125" style="1" customWidth="1"/>
    <col min="14833" max="14833" width="14.140625" style="1" customWidth="1"/>
    <col min="14834" max="14834" width="12.5703125" style="1" customWidth="1"/>
    <col min="14835" max="14835" width="13.28515625" style="1" customWidth="1"/>
    <col min="14836" max="15084" width="8.85546875" style="1"/>
    <col min="15085" max="15085" width="11.85546875" style="1" customWidth="1"/>
    <col min="15086" max="15086" width="15" style="1" customWidth="1"/>
    <col min="15087" max="15087" width="12.85546875" style="1" customWidth="1"/>
    <col min="15088" max="15088" width="13.5703125" style="1" customWidth="1"/>
    <col min="15089" max="15089" width="14.140625" style="1" customWidth="1"/>
    <col min="15090" max="15090" width="12.5703125" style="1" customWidth="1"/>
    <col min="15091" max="15091" width="13.28515625" style="1" customWidth="1"/>
    <col min="15092" max="15340" width="8.85546875" style="1"/>
    <col min="15341" max="15341" width="11.85546875" style="1" customWidth="1"/>
    <col min="15342" max="15342" width="15" style="1" customWidth="1"/>
    <col min="15343" max="15343" width="12.85546875" style="1" customWidth="1"/>
    <col min="15344" max="15344" width="13.5703125" style="1" customWidth="1"/>
    <col min="15345" max="15345" width="14.140625" style="1" customWidth="1"/>
    <col min="15346" max="15346" width="12.5703125" style="1" customWidth="1"/>
    <col min="15347" max="15347" width="13.28515625" style="1" customWidth="1"/>
    <col min="15348" max="15596" width="8.85546875" style="1"/>
    <col min="15597" max="15597" width="11.85546875" style="1" customWidth="1"/>
    <col min="15598" max="15598" width="15" style="1" customWidth="1"/>
    <col min="15599" max="15599" width="12.85546875" style="1" customWidth="1"/>
    <col min="15600" max="15600" width="13.5703125" style="1" customWidth="1"/>
    <col min="15601" max="15601" width="14.140625" style="1" customWidth="1"/>
    <col min="15602" max="15602" width="12.5703125" style="1" customWidth="1"/>
    <col min="15603" max="15603" width="13.28515625" style="1" customWidth="1"/>
    <col min="15604" max="15852" width="8.85546875" style="1"/>
    <col min="15853" max="15853" width="11.85546875" style="1" customWidth="1"/>
    <col min="15854" max="15854" width="15" style="1" customWidth="1"/>
    <col min="15855" max="15855" width="12.85546875" style="1" customWidth="1"/>
    <col min="15856" max="15856" width="13.5703125" style="1" customWidth="1"/>
    <col min="15857" max="15857" width="14.140625" style="1" customWidth="1"/>
    <col min="15858" max="15858" width="12.5703125" style="1" customWidth="1"/>
    <col min="15859" max="15859" width="13.28515625" style="1" customWidth="1"/>
    <col min="15860" max="16108" width="8.85546875" style="1"/>
    <col min="16109" max="16109" width="11.85546875" style="1" customWidth="1"/>
    <col min="16110" max="16110" width="15" style="1" customWidth="1"/>
    <col min="16111" max="16111" width="12.85546875" style="1" customWidth="1"/>
    <col min="16112" max="16112" width="13.5703125" style="1" customWidth="1"/>
    <col min="16113" max="16113" width="14.140625" style="1" customWidth="1"/>
    <col min="16114" max="16114" width="12.5703125" style="1" customWidth="1"/>
    <col min="16115" max="16115" width="13.28515625" style="1" customWidth="1"/>
    <col min="16116" max="16369" width="8.85546875" style="1"/>
    <col min="16370" max="16384" width="8.85546875" style="1" customWidth="1"/>
  </cols>
  <sheetData>
    <row r="1" spans="1:5" ht="60" customHeight="1" x14ac:dyDescent="0.2">
      <c r="B1" s="21" t="s">
        <v>22</v>
      </c>
      <c r="D1" s="2"/>
      <c r="E1" s="2"/>
    </row>
    <row r="3" spans="1:5" ht="20.100000000000001" customHeight="1" thickBot="1" x14ac:dyDescent="0.35">
      <c r="A3" s="20" t="s">
        <v>16</v>
      </c>
      <c r="B3" s="3"/>
      <c r="C3" s="3"/>
      <c r="D3" s="3"/>
      <c r="E3" s="3"/>
    </row>
    <row r="4" spans="1:5" ht="20.100000000000001" customHeight="1" thickTop="1" thickBot="1" x14ac:dyDescent="0.25">
      <c r="A4" s="4" t="s">
        <v>4</v>
      </c>
      <c r="B4" s="25" t="s">
        <v>5</v>
      </c>
      <c r="C4" s="25" t="s">
        <v>6</v>
      </c>
      <c r="D4" s="25" t="s">
        <v>7</v>
      </c>
      <c r="E4" s="26" t="s">
        <v>11</v>
      </c>
    </row>
    <row r="5" spans="1:5" ht="20.100000000000001" customHeight="1" thickTop="1" x14ac:dyDescent="0.2">
      <c r="A5" s="29" t="s">
        <v>58</v>
      </c>
      <c r="B5" s="59">
        <v>174310.639</v>
      </c>
      <c r="C5" s="59">
        <v>174310.639</v>
      </c>
      <c r="D5" s="59">
        <v>174310.639</v>
      </c>
      <c r="E5" s="60">
        <v>174310.639</v>
      </c>
    </row>
    <row r="6" spans="1:5" ht="20.100000000000001" customHeight="1" x14ac:dyDescent="0.2">
      <c r="A6" s="29" t="s">
        <v>59</v>
      </c>
      <c r="B6" s="50">
        <v>169771.34299999999</v>
      </c>
      <c r="C6" s="50">
        <v>14612.803</v>
      </c>
      <c r="D6" s="50">
        <v>14612.803</v>
      </c>
      <c r="E6" s="51">
        <v>14612.803</v>
      </c>
    </row>
    <row r="7" spans="1:5" ht="20.100000000000001" customHeight="1" x14ac:dyDescent="0.2">
      <c r="A7" s="29"/>
      <c r="B7" s="52"/>
      <c r="C7" s="52"/>
      <c r="D7" s="52"/>
      <c r="E7" s="53"/>
    </row>
    <row r="8" spans="1:5" ht="20.100000000000001" customHeight="1" x14ac:dyDescent="0.2">
      <c r="A8" s="29" t="s">
        <v>1</v>
      </c>
      <c r="B8" s="15">
        <v>-159.19999999999999</v>
      </c>
      <c r="C8" s="15">
        <v>-159.30000000000001</v>
      </c>
      <c r="D8" s="15">
        <v>-159.5</v>
      </c>
      <c r="E8" s="18">
        <v>-159.6</v>
      </c>
    </row>
    <row r="9" spans="1:5" ht="20.100000000000001" customHeight="1" x14ac:dyDescent="0.2">
      <c r="A9" s="29" t="s">
        <v>2</v>
      </c>
      <c r="B9" s="15">
        <v>-133.9</v>
      </c>
      <c r="C9" s="15">
        <v>-130.6</v>
      </c>
      <c r="D9" s="15">
        <v>-130.6</v>
      </c>
      <c r="E9" s="18">
        <v>-130</v>
      </c>
    </row>
    <row r="10" spans="1:5" ht="20.100000000000001" customHeight="1" x14ac:dyDescent="0.2">
      <c r="A10" s="29" t="s">
        <v>3</v>
      </c>
      <c r="B10" s="15">
        <v>114.7</v>
      </c>
      <c r="C10" s="15">
        <v>114.2</v>
      </c>
      <c r="D10" s="15">
        <v>114.2</v>
      </c>
      <c r="E10" s="18">
        <v>114.2</v>
      </c>
    </row>
    <row r="11" spans="1:5" ht="20.100000000000001" customHeight="1" x14ac:dyDescent="0.2">
      <c r="A11" s="29"/>
      <c r="B11" s="52"/>
      <c r="C11" s="52"/>
      <c r="D11" s="52"/>
      <c r="E11" s="53"/>
    </row>
    <row r="12" spans="1:5" ht="20.100000000000001" customHeight="1" x14ac:dyDescent="0.2">
      <c r="A12" s="5" t="s">
        <v>34</v>
      </c>
      <c r="B12" s="13">
        <v>-159.69999999999999</v>
      </c>
      <c r="C12" s="13">
        <v>-159.69999999999999</v>
      </c>
      <c r="D12" s="13">
        <v>-159.69999999999999</v>
      </c>
      <c r="E12" s="68">
        <v>-159.69999999999999</v>
      </c>
    </row>
    <row r="13" spans="1:5" ht="20.100000000000001" customHeight="1" x14ac:dyDescent="0.2">
      <c r="A13" s="5" t="s">
        <v>35</v>
      </c>
      <c r="B13" s="14">
        <v>0.44140000000000001</v>
      </c>
      <c r="C13" s="14">
        <v>0.44140000000000001</v>
      </c>
      <c r="D13" s="14">
        <v>0.44140000000000001</v>
      </c>
      <c r="E13" s="17">
        <v>0.46260000000000001</v>
      </c>
    </row>
    <row r="14" spans="1:5" ht="20.100000000000001" customHeight="1" x14ac:dyDescent="0.2">
      <c r="A14" s="5"/>
      <c r="B14" s="14"/>
      <c r="C14" s="14"/>
      <c r="D14" s="14"/>
      <c r="E14" s="17"/>
    </row>
    <row r="15" spans="1:5" ht="20.100000000000001" customHeight="1" x14ac:dyDescent="0.2">
      <c r="A15" s="6" t="s">
        <v>60</v>
      </c>
      <c r="B15" s="15">
        <v>94.17</v>
      </c>
      <c r="C15" s="15">
        <v>94.17</v>
      </c>
      <c r="D15" s="15">
        <v>94.17</v>
      </c>
      <c r="E15" s="18">
        <v>90</v>
      </c>
    </row>
    <row r="16" spans="1:5" ht="20.100000000000001" customHeight="1" x14ac:dyDescent="0.2">
      <c r="A16" s="6" t="s">
        <v>61</v>
      </c>
      <c r="B16" s="15">
        <v>4.1100000000000003</v>
      </c>
      <c r="C16" s="15">
        <v>4.1100000000000003</v>
      </c>
      <c r="D16" s="15">
        <v>4.1100000000000003</v>
      </c>
      <c r="E16" s="18">
        <v>4.9000000000000004</v>
      </c>
    </row>
    <row r="17" spans="1:5" s="11" customFormat="1" ht="20.100000000000001" customHeight="1" x14ac:dyDescent="0.2">
      <c r="A17" s="6" t="s">
        <v>62</v>
      </c>
      <c r="B17" s="15">
        <v>1.06</v>
      </c>
      <c r="C17" s="15">
        <v>1.06</v>
      </c>
      <c r="D17" s="15">
        <v>1.06</v>
      </c>
      <c r="E17" s="18">
        <v>2.9</v>
      </c>
    </row>
    <row r="18" spans="1:5" ht="20.100000000000001" customHeight="1" x14ac:dyDescent="0.2">
      <c r="A18" s="6" t="s">
        <v>63</v>
      </c>
      <c r="B18" s="15">
        <v>0.2</v>
      </c>
      <c r="C18" s="15">
        <v>0.2</v>
      </c>
      <c r="D18" s="15">
        <v>0.2</v>
      </c>
      <c r="E18" s="18">
        <v>0.4</v>
      </c>
    </row>
    <row r="19" spans="1:5" ht="20.100000000000001" customHeight="1" x14ac:dyDescent="0.2">
      <c r="A19" s="6" t="s">
        <v>64</v>
      </c>
      <c r="B19" s="15">
        <v>0.25</v>
      </c>
      <c r="C19" s="15">
        <v>0.25</v>
      </c>
      <c r="D19" s="15">
        <v>0.25</v>
      </c>
      <c r="E19" s="18">
        <v>1.3</v>
      </c>
    </row>
    <row r="20" spans="1:5" ht="20.100000000000001" customHeight="1" x14ac:dyDescent="0.2">
      <c r="A20" s="6" t="s">
        <v>65</v>
      </c>
      <c r="B20" s="15">
        <v>0.04</v>
      </c>
      <c r="C20" s="15">
        <v>0.04</v>
      </c>
      <c r="D20" s="15">
        <v>0.04</v>
      </c>
      <c r="E20" s="18">
        <v>0</v>
      </c>
    </row>
    <row r="21" spans="1:5" ht="20.100000000000001" customHeight="1" x14ac:dyDescent="0.2">
      <c r="A21" s="6" t="s">
        <v>66</v>
      </c>
      <c r="B21" s="15">
        <v>0.01</v>
      </c>
      <c r="C21" s="15">
        <v>0.01</v>
      </c>
      <c r="D21" s="15">
        <v>0.01</v>
      </c>
      <c r="E21" s="18">
        <v>0.1</v>
      </c>
    </row>
    <row r="22" spans="1:5" ht="20.100000000000001" customHeight="1" x14ac:dyDescent="0.2">
      <c r="A22" s="6" t="s">
        <v>67</v>
      </c>
      <c r="B22" s="15">
        <v>0</v>
      </c>
      <c r="C22" s="15">
        <v>0</v>
      </c>
      <c r="D22" s="15">
        <v>0</v>
      </c>
      <c r="E22" s="18">
        <v>0</v>
      </c>
    </row>
    <row r="23" spans="1:5" ht="20.100000000000001" customHeight="1" x14ac:dyDescent="0.2">
      <c r="A23" s="6" t="s">
        <v>68</v>
      </c>
      <c r="B23" s="15">
        <v>0.16</v>
      </c>
      <c r="C23" s="15">
        <v>0.16</v>
      </c>
      <c r="D23" s="15">
        <v>0.16</v>
      </c>
      <c r="E23" s="18">
        <v>0.4</v>
      </c>
    </row>
    <row r="24" spans="1:5" ht="20.100000000000001" customHeight="1" thickBot="1" x14ac:dyDescent="0.25">
      <c r="A24" s="9" t="s">
        <v>0</v>
      </c>
      <c r="B24" s="10">
        <f>SUM(B15:B23)</f>
        <v>100.00000000000001</v>
      </c>
      <c r="C24" s="10">
        <f>SUM(C15:C23)</f>
        <v>100.00000000000001</v>
      </c>
      <c r="D24" s="10">
        <f>SUM(D15:D23)</f>
        <v>100.00000000000001</v>
      </c>
      <c r="E24" s="19">
        <f>SUM(E15:E23)</f>
        <v>100.00000000000001</v>
      </c>
    </row>
    <row r="25" spans="1:5" ht="20.100000000000001" customHeight="1" thickTop="1" x14ac:dyDescent="0.2"/>
    <row r="26" spans="1:5" ht="20.100000000000001" customHeight="1" thickBot="1" x14ac:dyDescent="0.35">
      <c r="A26" s="20" t="s">
        <v>48</v>
      </c>
      <c r="B26" s="31"/>
      <c r="C26" s="32"/>
      <c r="D26" s="12"/>
      <c r="E26" s="12"/>
    </row>
    <row r="27" spans="1:5" ht="20.100000000000001" customHeight="1" thickTop="1" thickBot="1" x14ac:dyDescent="0.25">
      <c r="A27" s="4" t="s">
        <v>4</v>
      </c>
      <c r="B27" s="25" t="s">
        <v>8</v>
      </c>
      <c r="C27" s="25" t="s">
        <v>9</v>
      </c>
      <c r="D27" s="25" t="s">
        <v>10</v>
      </c>
      <c r="E27" s="26" t="s">
        <v>12</v>
      </c>
    </row>
    <row r="28" spans="1:5" ht="20.100000000000001" customHeight="1" thickTop="1" x14ac:dyDescent="0.2">
      <c r="A28" s="29" t="s">
        <v>14</v>
      </c>
      <c r="B28" s="54">
        <f>(16.042*B15/100)+(30.069*B16/100)+(44.096*B17/100)+(58.122*B18/100)+(58.122*B19/100)+(72.149*B20/100)+(72.149*B21/100)+(86.175*B22/100)+(28.013*B23/100)</f>
        <v>17.152449200000007</v>
      </c>
      <c r="C28" s="54">
        <f>(16.042*C15/100)+(30.069*C16/100)+(44.096*C17/100)+(58.122*C18/100)+(58.122*C19/100)+(72.149*C20/100)+(72.149*C21/100)+(86.175*C22/100)+(28.013*C23/100)</f>
        <v>17.152449200000007</v>
      </c>
      <c r="D28" s="54">
        <f t="shared" ref="D28:E28" si="0">(16.042*D15/100)+(30.069*D16/100)+(44.096*D17/100)+(58.122*D18/100)+(58.122*D19/100)+(72.149*D20/100)+(72.149*D21/100)+(86.175*D22/100)+(28.013*D23/100)</f>
        <v>17.152449200000007</v>
      </c>
      <c r="E28" s="55">
        <f t="shared" si="0"/>
        <v>18.36224</v>
      </c>
    </row>
    <row r="29" spans="1:5" ht="20.100000000000001" customHeight="1" x14ac:dyDescent="0.2">
      <c r="A29" s="29"/>
      <c r="B29" s="37"/>
      <c r="C29" s="33"/>
      <c r="D29" s="33"/>
      <c r="E29" s="34"/>
    </row>
    <row r="30" spans="1:5" ht="20.100000000000001" customHeight="1" x14ac:dyDescent="0.2">
      <c r="A30" s="29" t="s">
        <v>27</v>
      </c>
      <c r="B30" s="33">
        <f>B13+0.0014*(B12-B8)</f>
        <v>0.44070000000000004</v>
      </c>
      <c r="C30" s="33">
        <f>C13+0.0014*(C12-C8)</f>
        <v>0.44084000000000007</v>
      </c>
      <c r="D30" s="33">
        <f>D13+0.0014*(D12-D8)</f>
        <v>0.44112000000000001</v>
      </c>
      <c r="E30" s="34">
        <f>E13+0.0014*(E12-E8)</f>
        <v>0.46246000000000004</v>
      </c>
    </row>
    <row r="31" spans="1:5" ht="20.100000000000001" customHeight="1" x14ac:dyDescent="0.2">
      <c r="A31" s="29" t="s">
        <v>24</v>
      </c>
      <c r="B31" s="33">
        <f>B13</f>
        <v>0.44140000000000001</v>
      </c>
      <c r="C31" s="33">
        <f>C13</f>
        <v>0.44140000000000001</v>
      </c>
      <c r="D31" s="33">
        <f>D13</f>
        <v>0.44140000000000001</v>
      </c>
      <c r="E31" s="34">
        <f>E13</f>
        <v>0.46260000000000001</v>
      </c>
    </row>
    <row r="32" spans="1:5" ht="20.100000000000001" customHeight="1" x14ac:dyDescent="0.2">
      <c r="A32" s="29" t="s">
        <v>23</v>
      </c>
      <c r="B32" s="37">
        <f>(B28/23.6448)*(288.15/(273.15+B9))*B10/101325</f>
        <v>1.6992634746820657E-3</v>
      </c>
      <c r="C32" s="37">
        <f>(C28/23.6448)*(288.15/(273.15+C9))*C10/101325</f>
        <v>1.652689967093352E-3</v>
      </c>
      <c r="D32" s="37">
        <f>(D28/23.6448)*(288.15/(273.15+D9))*D10/101325</f>
        <v>1.652689967093352E-3</v>
      </c>
      <c r="E32" s="38">
        <f>(E28/23.6448)*(288.15/(273.15+E9))*E10/101325</f>
        <v>1.7618412650951551E-3</v>
      </c>
    </row>
    <row r="33" spans="1:5" ht="20.100000000000001" customHeight="1" x14ac:dyDescent="0.2">
      <c r="B33" s="39"/>
      <c r="C33" s="39"/>
      <c r="D33" s="39"/>
      <c r="E33" s="40"/>
    </row>
    <row r="34" spans="1:5" ht="20.100000000000001" customHeight="1" x14ac:dyDescent="0.2">
      <c r="A34" s="29" t="s">
        <v>18</v>
      </c>
      <c r="B34" s="41">
        <f>B6*B30</f>
        <v>74818.230860099997</v>
      </c>
      <c r="C34" s="41">
        <f>C6*C30</f>
        <v>6441.9080745200008</v>
      </c>
      <c r="D34" s="41">
        <f>D6*D30</f>
        <v>6445.9996593599999</v>
      </c>
      <c r="E34" s="42">
        <f>E6*E30</f>
        <v>6757.8368753800005</v>
      </c>
    </row>
    <row r="35" spans="1:5" ht="20.100000000000001" customHeight="1" x14ac:dyDescent="0.2">
      <c r="A35" s="29" t="s">
        <v>17</v>
      </c>
      <c r="B35" s="41">
        <f>B6*B13</f>
        <v>74937.070800200003</v>
      </c>
      <c r="C35" s="41">
        <f>C6*C13</f>
        <v>6450.0912441999999</v>
      </c>
      <c r="D35" s="41">
        <f>D6*D13</f>
        <v>6450.0912441999999</v>
      </c>
      <c r="E35" s="42">
        <f>E6*E13</f>
        <v>6759.8826678000005</v>
      </c>
    </row>
    <row r="36" spans="1:5" ht="20.100000000000001" customHeight="1" x14ac:dyDescent="0.2">
      <c r="A36" s="29" t="s">
        <v>13</v>
      </c>
      <c r="B36" s="41">
        <f>(B5-B6)*B32</f>
        <v>7.7134598935704055</v>
      </c>
      <c r="C36" s="41">
        <f>(C5-C6)*C32</f>
        <v>263.93101132371953</v>
      </c>
      <c r="D36" s="41">
        <f>(D5-D6)*D32</f>
        <v>263.93101132371953</v>
      </c>
      <c r="E36" s="42">
        <f>(E5-E6)*E32</f>
        <v>281.36223741119863</v>
      </c>
    </row>
    <row r="37" spans="1:5" ht="20.100000000000001" customHeight="1" x14ac:dyDescent="0.2">
      <c r="A37" s="29" t="s">
        <v>19</v>
      </c>
      <c r="B37" s="41">
        <f>B34+B36</f>
        <v>74825.944319993563</v>
      </c>
      <c r="C37" s="41">
        <f>C34+C36</f>
        <v>6705.8390858437206</v>
      </c>
      <c r="D37" s="41">
        <f>D34+D36</f>
        <v>6709.9306706837197</v>
      </c>
      <c r="E37" s="42">
        <f>E34+E36</f>
        <v>7039.1991127911988</v>
      </c>
    </row>
    <row r="38" spans="1:5" ht="20.100000000000001" customHeight="1" x14ac:dyDescent="0.2">
      <c r="A38" s="29" t="s">
        <v>20</v>
      </c>
      <c r="B38" s="41">
        <f>B35+B36</f>
        <v>74944.784260093569</v>
      </c>
      <c r="C38" s="41">
        <f t="shared" ref="C38:E38" si="1">C35+C36</f>
        <v>6714.0222555237197</v>
      </c>
      <c r="D38" s="41">
        <f t="shared" si="1"/>
        <v>6714.0222555237197</v>
      </c>
      <c r="E38" s="42">
        <f t="shared" si="1"/>
        <v>7041.2449052111988</v>
      </c>
    </row>
    <row r="39" spans="1:5" ht="20.100000000000001" customHeight="1" x14ac:dyDescent="0.2">
      <c r="A39" s="29"/>
      <c r="B39" s="39"/>
      <c r="C39" s="8"/>
      <c r="D39" s="7"/>
      <c r="E39" s="30"/>
    </row>
    <row r="40" spans="1:5" ht="20.100000000000001" customHeight="1" x14ac:dyDescent="0.2">
      <c r="A40" s="29" t="s">
        <v>25</v>
      </c>
      <c r="B40" s="41">
        <f>B34/B30</f>
        <v>169771.34299999996</v>
      </c>
      <c r="C40" s="41">
        <f>C6</f>
        <v>14612.803</v>
      </c>
      <c r="D40" s="41">
        <f>D6</f>
        <v>14612.803</v>
      </c>
      <c r="E40" s="42">
        <f>E6</f>
        <v>14612.803</v>
      </c>
    </row>
    <row r="41" spans="1:5" ht="20.100000000000001" customHeight="1" x14ac:dyDescent="0.2">
      <c r="A41" s="29" t="s">
        <v>21</v>
      </c>
      <c r="B41" s="41">
        <f>B34/B31</f>
        <v>169502.10888106024</v>
      </c>
      <c r="C41" s="41">
        <f t="shared" ref="C41:E41" si="2">C34/C31</f>
        <v>14594.263875215225</v>
      </c>
      <c r="D41" s="41">
        <f t="shared" si="2"/>
        <v>14603.533437607612</v>
      </c>
      <c r="E41" s="42">
        <f t="shared" si="2"/>
        <v>14608.380621227843</v>
      </c>
    </row>
    <row r="42" spans="1:5" ht="20.100000000000001" customHeight="1" x14ac:dyDescent="0.2">
      <c r="A42" s="29" t="s">
        <v>26</v>
      </c>
      <c r="B42" s="41">
        <f>B40-B41</f>
        <v>269.23411893972661</v>
      </c>
      <c r="C42" s="41">
        <f t="shared" ref="C42:E42" si="3">C40-C41</f>
        <v>18.539124784774685</v>
      </c>
      <c r="D42" s="41">
        <f t="shared" si="3"/>
        <v>9.2695623923882522</v>
      </c>
      <c r="E42" s="42">
        <f t="shared" si="3"/>
        <v>4.4223787721566623</v>
      </c>
    </row>
    <row r="43" spans="1:5" ht="20.100000000000001" customHeight="1" x14ac:dyDescent="0.2">
      <c r="A43" s="29"/>
      <c r="B43" s="41"/>
      <c r="C43" s="41"/>
      <c r="D43" s="41"/>
      <c r="E43" s="42"/>
    </row>
    <row r="44" spans="1:5" ht="20.100000000000001" customHeight="1" x14ac:dyDescent="0.2">
      <c r="A44" s="29" t="s">
        <v>15</v>
      </c>
      <c r="B44" s="41">
        <f>B36/B30</f>
        <v>17.502745390447934</v>
      </c>
      <c r="C44" s="41">
        <f>C36/C30</f>
        <v>598.70023437918405</v>
      </c>
      <c r="D44" s="41">
        <f>D36/D30</f>
        <v>598.32021065406127</v>
      </c>
      <c r="E44" s="42">
        <f>E36/E30</f>
        <v>608.40340226440901</v>
      </c>
    </row>
    <row r="45" spans="1:5" ht="20.100000000000001" customHeight="1" x14ac:dyDescent="0.2">
      <c r="A45" s="29" t="s">
        <v>28</v>
      </c>
      <c r="B45" s="41">
        <f>B40+B44</f>
        <v>169788.84574539043</v>
      </c>
      <c r="C45" s="41">
        <f t="shared" ref="C45:E45" si="4">C40+C44</f>
        <v>15211.503234379185</v>
      </c>
      <c r="D45" s="41">
        <f t="shared" si="4"/>
        <v>15211.123210654061</v>
      </c>
      <c r="E45" s="42">
        <f t="shared" si="4"/>
        <v>15221.206402264408</v>
      </c>
    </row>
    <row r="46" spans="1:5" ht="20.100000000000001" customHeight="1" thickBot="1" x14ac:dyDescent="0.25">
      <c r="A46" s="44"/>
      <c r="B46" s="10"/>
      <c r="C46" s="56"/>
      <c r="D46" s="57"/>
      <c r="E46" s="58"/>
    </row>
    <row r="47" spans="1:5" ht="20.100000000000001" customHeight="1" thickTop="1" x14ac:dyDescent="0.2">
      <c r="A47" s="22" t="s">
        <v>72</v>
      </c>
      <c r="D47" s="67" t="s">
        <v>69</v>
      </c>
    </row>
    <row r="48" spans="1:5" ht="20.100000000000001" customHeight="1" x14ac:dyDescent="0.2">
      <c r="A48" s="3"/>
    </row>
    <row r="49" spans="1:1" ht="20.100000000000001" customHeight="1" x14ac:dyDescent="0.2">
      <c r="A49" s="23"/>
    </row>
    <row r="50" spans="1:1" ht="20.100000000000001" customHeight="1" x14ac:dyDescent="0.2">
      <c r="A50" s="3"/>
    </row>
  </sheetData>
  <sheetProtection sheet="1" objects="1" scenarios="1"/>
  <phoneticPr fontId="8" type="noConversion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LNG NBOG per CTMS</vt:lpstr>
      <vt:lpstr>LNG NBOG per counters</vt:lpstr>
      <vt:lpstr>LNG vapour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2023-10-01T08:18:25Z</dcterms:modified>
</cp:coreProperties>
</file>